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65251" windowWidth="21840" windowHeight="13740" tabRatio="773" activeTab="6"/>
  </bookViews>
  <sheets>
    <sheet name="12Men Results" sheetId="1" r:id="rId1"/>
    <sheet name="12 Women Results" sheetId="2" r:id="rId2"/>
    <sheet name="3Men Results" sheetId="3" r:id="rId3"/>
    <sheet name="34 Women Results" sheetId="4" r:id="rId4"/>
    <sheet name="MasterMen Results" sheetId="5" r:id="rId5"/>
    <sheet name="JuniorWomen Results" sheetId="6" r:id="rId6"/>
    <sheet name="JuniorMen Results" sheetId="7" r:id="rId7"/>
    <sheet name="DB" sheetId="8" r:id="rId8"/>
  </sheets>
  <externalReferences>
    <externalReference r:id="rId11"/>
  </externalReferences>
  <definedNames>
    <definedName name="Points">'[1]DB'!$C$2:$D$59</definedName>
    <definedName name="PremPoints">'DB'!$A$1:$B$60</definedName>
    <definedName name="_xlnm.Print_Area" localSheetId="0">'12Men Results'!$A$1:$O$62</definedName>
  </definedNames>
  <calcPr fullCalcOnLoad="1"/>
</workbook>
</file>

<file path=xl/sharedStrings.xml><?xml version="1.0" encoding="utf-8"?>
<sst xmlns="http://schemas.openxmlformats.org/spreadsheetml/2006/main" count="489" uniqueCount="287">
  <si>
    <t>Cat 1/2 Women</t>
  </si>
  <si>
    <t>Cat 3 Men</t>
  </si>
  <si>
    <t>Cat 3/4 Women</t>
  </si>
  <si>
    <t>Master Men</t>
  </si>
  <si>
    <t>Place</t>
  </si>
  <si>
    <t>RTR Stage Race April 26-27 2014</t>
  </si>
  <si>
    <t>Place</t>
  </si>
  <si>
    <t>RTR Stage Race      April 26-27 2014</t>
  </si>
  <si>
    <t>RTR Stage Race      April 26-27 2014</t>
  </si>
  <si>
    <t>Musette Racing</t>
  </si>
  <si>
    <t>Duso, Max</t>
  </si>
  <si>
    <t>Triple Crown Racing</t>
  </si>
  <si>
    <t>n/a</t>
  </si>
  <si>
    <t>Von Bilodeau, Lindsay</t>
  </si>
  <si>
    <t>McRae, Amanda</t>
  </si>
  <si>
    <t>Stuckylife / VIACRA</t>
  </si>
  <si>
    <t>Ford, Kevin</t>
  </si>
  <si>
    <t>Smith, Stuart</t>
  </si>
  <si>
    <t>Revelstoke Cycling Association</t>
  </si>
  <si>
    <t>Wilcox, John</t>
  </si>
  <si>
    <t>Kupiak, Nicholas</t>
  </si>
  <si>
    <t>Schlossberger, Chris</t>
  </si>
  <si>
    <t>IRC p/b Robert Cameron Law,Oak Bay Bikes - Victoria Wheelers</t>
  </si>
  <si>
    <t>Ramsden, Denise</t>
  </si>
  <si>
    <t>Optimum Procycling p/b Kelly Benefit Strategies</t>
  </si>
  <si>
    <t>Ewart, Annie</t>
  </si>
  <si>
    <t>Todd, Anika</t>
  </si>
  <si>
    <t>Rathwell, Megan</t>
  </si>
  <si>
    <t>Beveridge, Alison</t>
  </si>
  <si>
    <t>IRC/Rumble</t>
  </si>
  <si>
    <t>Mighty Riders</t>
  </si>
  <si>
    <t>Walter, Sandra</t>
  </si>
  <si>
    <t>Local Ride Race Team</t>
  </si>
  <si>
    <t>Wyser, Sophie</t>
  </si>
  <si>
    <t>Vander Klok, Jozina</t>
  </si>
  <si>
    <t>Cross, Katie</t>
  </si>
  <si>
    <t>Broad St Cycles</t>
  </si>
  <si>
    <t>Ellsay, Gillian</t>
  </si>
  <si>
    <t>Trail Bikes</t>
  </si>
  <si>
    <t>Macdonald, Kelsey</t>
  </si>
  <si>
    <t>Mackenzie, Clara</t>
  </si>
  <si>
    <t>Van der Vlier, Kia</t>
  </si>
  <si>
    <t>dEVO Stage Race March 29-30 2014</t>
  </si>
  <si>
    <t>dEVO Stage Race March 29-30 2014</t>
  </si>
  <si>
    <t>dEVO Stage Race March 29-30 2014</t>
  </si>
  <si>
    <t>Place</t>
  </si>
  <si>
    <t>Robert Cameron Law Cycling Series May 30-June 1 2014</t>
  </si>
  <si>
    <t>UBC Grand Prix July 8 2014</t>
  </si>
  <si>
    <t>Tour de White Rock July 12 2014</t>
  </si>
  <si>
    <t>Place</t>
  </si>
  <si>
    <t>Points</t>
  </si>
  <si>
    <t>Robert Cameron Law Cycling Series May 30-June 1 2014</t>
  </si>
  <si>
    <t>UBC Grand Prix July 8 2014</t>
  </si>
  <si>
    <t>Robert Cameron Law Cycling Series May 30-June 1 2014</t>
  </si>
  <si>
    <t>UBC Grand Prix July 8 2014</t>
  </si>
  <si>
    <t>Tour de White Rock July 12 2014</t>
  </si>
  <si>
    <t>Cat 1/2 Men</t>
  </si>
  <si>
    <t>Musette Racing</t>
  </si>
  <si>
    <t>Wakefield, Brett</t>
  </si>
  <si>
    <t>Gardner, Jeff</t>
  </si>
  <si>
    <t>Jubillee Cycle</t>
  </si>
  <si>
    <t>Beard, Paul</t>
  </si>
  <si>
    <t>SpeedTheory</t>
  </si>
  <si>
    <t>Withers, Kurt</t>
  </si>
  <si>
    <t>Livingston, Keiffer</t>
  </si>
  <si>
    <t>EV/DEVO pb Catalyst Kinetics</t>
  </si>
  <si>
    <t>Rank</t>
  </si>
  <si>
    <t>Name</t>
  </si>
  <si>
    <t>Team</t>
  </si>
  <si>
    <t>Races</t>
  </si>
  <si>
    <t>Points</t>
  </si>
  <si>
    <t>Dearden, Curtis</t>
  </si>
  <si>
    <t>-</t>
  </si>
  <si>
    <t>Werner, Jeff</t>
  </si>
  <si>
    <t>Junior Men</t>
  </si>
  <si>
    <t>Junior Women</t>
  </si>
  <si>
    <t>MacLeod, Christopher</t>
  </si>
  <si>
    <t>Hay, Brodie</t>
  </si>
  <si>
    <t>Willcox, John</t>
  </si>
  <si>
    <t>Pro City Racing</t>
  </si>
  <si>
    <t>Reith, Autsin</t>
  </si>
  <si>
    <t>Trek Red Truck p/b Mosaic Homes</t>
  </si>
  <si>
    <t>DNF</t>
  </si>
  <si>
    <t>Viznaugh, Kellen</t>
  </si>
  <si>
    <t>Revelstoke Cycling</t>
  </si>
  <si>
    <t>O'Mahoney, Sean</t>
  </si>
  <si>
    <t>Todd's Racing</t>
  </si>
  <si>
    <t>Van Ulden, Joost</t>
  </si>
  <si>
    <t>Glotman Simpson Cycling</t>
  </si>
  <si>
    <t>Perkins, John</t>
  </si>
  <si>
    <t>SpeedTheory</t>
  </si>
  <si>
    <t>Heck, Marty</t>
  </si>
  <si>
    <t>Daryl Evans Racing</t>
  </si>
  <si>
    <t>Harper, Ian</t>
  </si>
  <si>
    <t>Mighty Cycling</t>
  </si>
  <si>
    <t>Elliston, Mike</t>
  </si>
  <si>
    <t>MacDonald, Chris</t>
  </si>
  <si>
    <t>Speed Theory</t>
  </si>
  <si>
    <t>Dagnon, Brian</t>
  </si>
  <si>
    <t>Fanatik Bike Race Team</t>
  </si>
  <si>
    <t>Frandsen, Christian</t>
  </si>
  <si>
    <t>Fulgas</t>
  </si>
  <si>
    <t>Keegan, Rowe</t>
  </si>
  <si>
    <t>Ivany, Carsten</t>
  </si>
  <si>
    <t>Mighty Cycling</t>
  </si>
  <si>
    <t>Jablonski, Kelly</t>
  </si>
  <si>
    <t>Just Giver 4PD</t>
  </si>
  <si>
    <t>Lamoureux, Jay</t>
  </si>
  <si>
    <t>Tran, Wilson</t>
  </si>
  <si>
    <t>EV/DEVO p/b Catalyst Kinetics</t>
  </si>
  <si>
    <t>D'Arcy, Christopher</t>
  </si>
  <si>
    <t>Devantier, Steve</t>
  </si>
  <si>
    <t>Local Ride Racing</t>
  </si>
  <si>
    <t>Glotman Simpson</t>
  </si>
  <si>
    <t>Wegner, Michael</t>
  </si>
  <si>
    <t>Power 2 Max</t>
  </si>
  <si>
    <t>Newsome, Ryan</t>
  </si>
  <si>
    <t>Local Ride Racing</t>
  </si>
  <si>
    <t>DNF</t>
  </si>
  <si>
    <t>Place</t>
  </si>
  <si>
    <t>DSQ</t>
  </si>
  <si>
    <t>dns</t>
  </si>
  <si>
    <t>Secret Cycles</t>
  </si>
  <si>
    <t>Tag Cycling</t>
  </si>
  <si>
    <t>Berkenpas, Mike</t>
  </si>
  <si>
    <t>dnf</t>
  </si>
  <si>
    <t>Kelsch, Maxwell</t>
  </si>
  <si>
    <t>Coulson, Joshua</t>
  </si>
  <si>
    <t>Pinckston, Tessa</t>
  </si>
  <si>
    <t>Trek Red Truck Racing p/b Mosaic Homes</t>
  </si>
  <si>
    <t>Coney, Sarah</t>
  </si>
  <si>
    <t>Button, Katelyn</t>
  </si>
  <si>
    <t>Trek Pro City</t>
  </si>
  <si>
    <t>Vandermolen, Kayla</t>
  </si>
  <si>
    <t>Oak Bay Bikes - Victoria Wheelers</t>
  </si>
  <si>
    <t>Pauly, Brenna</t>
  </si>
  <si>
    <t>Tipleshot Cycling</t>
  </si>
  <si>
    <t>Grant, Alexandra</t>
  </si>
  <si>
    <t>Kay, Heather</t>
  </si>
  <si>
    <t>Tag Cycling</t>
  </si>
  <si>
    <t>Armstrong, Brendan</t>
  </si>
  <si>
    <t>Tag Cycling</t>
  </si>
  <si>
    <t>Dickie, Cordell</t>
  </si>
  <si>
    <t>Morris, Rowan</t>
  </si>
  <si>
    <t>n/a</t>
  </si>
  <si>
    <t>Bryson, Duncan</t>
  </si>
  <si>
    <t>Grant, James</t>
  </si>
  <si>
    <t>VIPYRS</t>
  </si>
  <si>
    <t>Davies, Neil</t>
  </si>
  <si>
    <t>BC Premier Points to date</t>
  </si>
  <si>
    <t>Schwingboth, Jacob</t>
  </si>
  <si>
    <t>na</t>
  </si>
  <si>
    <t>Landlot, Jordan</t>
  </si>
  <si>
    <t>IRC</t>
  </si>
  <si>
    <t>Canning, Cody</t>
  </si>
  <si>
    <t>Lalumiere, Ralph</t>
  </si>
  <si>
    <t>Suarez, Arturo</t>
  </si>
  <si>
    <t>Todd's Racing</t>
  </si>
  <si>
    <t>Morrison, Geordie</t>
  </si>
  <si>
    <t>Trek Red Truck p/b Mosaic Homes</t>
  </si>
  <si>
    <t>Accent Inns/Russ Hays p/b ScotiaBank</t>
  </si>
  <si>
    <t>Martinez, Cid</t>
  </si>
  <si>
    <t>Taylor, Joel</t>
  </si>
  <si>
    <t>Marcotte, Vincent</t>
  </si>
  <si>
    <t>Laliberte, Scott</t>
  </si>
  <si>
    <t>Wood, Jonathan</t>
  </si>
  <si>
    <t>BC Premier Road Race Series</t>
  </si>
  <si>
    <t>Gibson, Kinley</t>
  </si>
  <si>
    <t>Guloein, Leah</t>
  </si>
  <si>
    <t>Trek Red Truck Racing p/b Mosaic Homes</t>
  </si>
  <si>
    <t>Routley, Shoshauna</t>
  </si>
  <si>
    <t>Lehmann, Jenny</t>
  </si>
  <si>
    <t>Clift, Justine</t>
  </si>
  <si>
    <t>Anderson, James</t>
  </si>
  <si>
    <t>Golbeck, Ryan</t>
  </si>
  <si>
    <t>Bula, Jon</t>
  </si>
  <si>
    <t>Mathew, Van</t>
  </si>
  <si>
    <t>Horrobin, Fergus</t>
  </si>
  <si>
    <t>Parrish, Michael</t>
  </si>
  <si>
    <t>Reddy, Adam</t>
  </si>
  <si>
    <t>Clarke, Chad</t>
  </si>
  <si>
    <t>Shuksan Velo Club</t>
  </si>
  <si>
    <t>Watts, Geoff</t>
  </si>
  <si>
    <t>Wedgewood Cycling</t>
  </si>
  <si>
    <t>Bryson, Mick</t>
  </si>
  <si>
    <t>Victoria Wheelers</t>
  </si>
  <si>
    <t>Base, Julian</t>
  </si>
  <si>
    <t>Kodin, John</t>
  </si>
  <si>
    <t>Goodman, Michael</t>
  </si>
  <si>
    <t>Costello, Richard</t>
  </si>
  <si>
    <t>Wedgewood</t>
  </si>
  <si>
    <t>Dunnison, David</t>
  </si>
  <si>
    <t>Trail Bikes/ Airport Service</t>
  </si>
  <si>
    <t>Ovenell, Margaret</t>
  </si>
  <si>
    <t>dEVO p/b Catalyst Kinetic</t>
  </si>
  <si>
    <t>Place</t>
  </si>
  <si>
    <t>Points</t>
  </si>
  <si>
    <t>Local Ride Racing</t>
  </si>
  <si>
    <t>Pickell, Jackson</t>
  </si>
  <si>
    <t>Langley, Alex</t>
  </si>
  <si>
    <t>n/a</t>
  </si>
  <si>
    <t>Van Nostrand, Matthew</t>
  </si>
  <si>
    <t>Fulgas</t>
  </si>
  <si>
    <t>Stothard, Trevor</t>
  </si>
  <si>
    <t>Cycling BC</t>
  </si>
  <si>
    <t>Flett-Brown, Amiel</t>
  </si>
  <si>
    <t>United Cycle Racing Team</t>
  </si>
  <si>
    <t>Redl, Erin</t>
  </si>
  <si>
    <t>Ruston, Katie</t>
  </si>
  <si>
    <t>Accent Inns p/b Scotiabank</t>
  </si>
  <si>
    <t>Baerg, Shannon</t>
  </si>
  <si>
    <t>McLeod, Garrett</t>
  </si>
  <si>
    <t>Andrews, Dustin</t>
  </si>
  <si>
    <t>Marchiori, Frederico</t>
  </si>
  <si>
    <t>Richey, Craig</t>
  </si>
  <si>
    <t>Van De Ham, Michael</t>
  </si>
  <si>
    <t>Buckosky, Kyle</t>
  </si>
  <si>
    <t>Team H&amp;R Block</t>
  </si>
  <si>
    <t>Bayer, Evan</t>
  </si>
  <si>
    <t>De Vos, Adam</t>
  </si>
  <si>
    <t>Prendergast, Chris</t>
  </si>
  <si>
    <t>Cheyne, Jordan</t>
  </si>
  <si>
    <t>Accent Inns/Russ Hays p/b ScotiaBank</t>
  </si>
  <si>
    <t>McKnight, Bailey</t>
  </si>
  <si>
    <t>Lamoureux, Jay</t>
  </si>
  <si>
    <t>Triple Shot Racing</t>
  </si>
  <si>
    <t>Normand,Richard</t>
  </si>
  <si>
    <t>Macdonald, Ryan</t>
  </si>
  <si>
    <t>Grandy, Steven</t>
  </si>
  <si>
    <t>Stuckylife/VIACRA</t>
  </si>
  <si>
    <t>De Rosnay, Emile</t>
  </si>
  <si>
    <t>Enter, Marc</t>
  </si>
  <si>
    <t>Clifford, Brad</t>
  </si>
  <si>
    <t>Plant, Sherwood</t>
  </si>
  <si>
    <t>Buco, Peter</t>
  </si>
  <si>
    <t>Holmes, Dave</t>
  </si>
  <si>
    <t>Duncan, Jordan</t>
  </si>
  <si>
    <t>Koolman, Luke</t>
  </si>
  <si>
    <t>Davies, Dylan</t>
  </si>
  <si>
    <t>Cunningham, Dylan</t>
  </si>
  <si>
    <t>Kinney, Nigel</t>
  </si>
  <si>
    <t>Musette Racing</t>
  </si>
  <si>
    <t>Christian, Greg</t>
  </si>
  <si>
    <t>Parslow, Geoff</t>
  </si>
  <si>
    <t>#N/A!</t>
  </si>
  <si>
    <t>Hargrove, Robert</t>
  </si>
  <si>
    <t>Andrews, Ty</t>
  </si>
  <si>
    <t>Gerth, David</t>
  </si>
  <si>
    <t>Triple Crown Racing</t>
  </si>
  <si>
    <t>Marcetta, Emil</t>
  </si>
  <si>
    <t>EV</t>
  </si>
  <si>
    <t>Pickell, Jackson</t>
  </si>
  <si>
    <t>Local Ride Racing</t>
  </si>
  <si>
    <t>Jones, Nicholas</t>
  </si>
  <si>
    <t>Anderson, Quinn</t>
  </si>
  <si>
    <t>Mighty</t>
  </si>
  <si>
    <t>Gillam, Dave</t>
  </si>
  <si>
    <t>Glotman Simpson Cycling</t>
  </si>
  <si>
    <t>Glaesser, Jasmine</t>
  </si>
  <si>
    <t>Tibco To-The-Top</t>
  </si>
  <si>
    <t>Cameron, Claire</t>
  </si>
  <si>
    <t>Glotman Simpson</t>
  </si>
  <si>
    <t>Bergen, Sara</t>
  </si>
  <si>
    <t>Cabot, Morgan</t>
  </si>
  <si>
    <t>EV / DEVO</t>
  </si>
  <si>
    <t>Gerth, Jennifer</t>
  </si>
  <si>
    <t>Jackson, Alison</t>
  </si>
  <si>
    <t>Brown, Laura</t>
  </si>
  <si>
    <t>Colavita Fine Cooking</t>
  </si>
  <si>
    <t>Morris, Barb</t>
  </si>
  <si>
    <t>Withers, Alysia</t>
  </si>
  <si>
    <t>Daniel, Allison</t>
  </si>
  <si>
    <t>Musette</t>
  </si>
  <si>
    <t>Lilley, Jacqui</t>
  </si>
  <si>
    <t>Tag</t>
  </si>
  <si>
    <t>Coles-Lyster, Maggie</t>
  </si>
  <si>
    <t>Bilodeau, Tiffany</t>
  </si>
  <si>
    <t>Scarlett, Louisa</t>
  </si>
  <si>
    <t>Musette Caffe</t>
  </si>
  <si>
    <t>Landolt, Jordan</t>
  </si>
  <si>
    <t>RTR Stage Race        April 26-27 2014</t>
  </si>
  <si>
    <t>Gillick, Janna</t>
  </si>
  <si>
    <t>Mid Island Velo Association</t>
  </si>
  <si>
    <t>Revelstoke Cycling Club</t>
  </si>
  <si>
    <t>Team H&amp;R Block</t>
  </si>
  <si>
    <t>Cowley, Brendan</t>
  </si>
  <si>
    <t>Ostertag, Cory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</si>
</sst>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09]mmmm\ d\,\ yyyy"/>
    <numFmt numFmtId="173" formatCode="[$-409]h:mm:ss\ AM/PM"/>
    <numFmt numFmtId="174" formatCode="[$-1009]mmmm\-dd\-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5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3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3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3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2">
    <dxf>
      <font>
        <color indexed="22"/>
      </font>
    </dxf>
    <dxf>
      <font>
        <color indexed="22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theme="0"/>
      </font>
    </dxf>
    <dxf>
      <font>
        <color theme="0" tint="-0.24993999302387238"/>
      </font>
    </dxf>
    <dxf>
      <font>
        <color theme="0"/>
      </font>
    </dxf>
    <dxf>
      <font>
        <color theme="0" tint="-0.24993999302387238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indexed="22"/>
      </font>
    </dxf>
    <dxf>
      <font>
        <color theme="0"/>
      </font>
    </dxf>
    <dxf>
      <font>
        <color theme="0" tint="-0.2499399930238723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hil\Desktop\bcprem-2014-devo-ra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esults"/>
      <sheetName val="Names"/>
      <sheetName val="DB"/>
      <sheetName val="devoss"/>
      <sheetName val="12Men Results"/>
      <sheetName val="12 Women Results"/>
      <sheetName val="34Men Results"/>
      <sheetName val="34 Women Results"/>
      <sheetName val="MasterMen Results"/>
    </sheetNames>
    <sheetDataSet>
      <sheetData sheetId="3">
        <row r="2">
          <cell r="C2">
            <v>1</v>
          </cell>
          <cell r="D2">
            <v>200</v>
          </cell>
        </row>
        <row r="3">
          <cell r="C3">
            <v>2</v>
          </cell>
          <cell r="D3">
            <v>175</v>
          </cell>
        </row>
        <row r="4">
          <cell r="C4">
            <v>3</v>
          </cell>
          <cell r="D4">
            <v>155</v>
          </cell>
        </row>
        <row r="5">
          <cell r="C5">
            <v>4</v>
          </cell>
          <cell r="D5">
            <v>140</v>
          </cell>
        </row>
        <row r="6">
          <cell r="C6">
            <v>5</v>
          </cell>
          <cell r="D6">
            <v>130</v>
          </cell>
        </row>
        <row r="7">
          <cell r="C7">
            <v>6</v>
          </cell>
          <cell r="D7">
            <v>120</v>
          </cell>
        </row>
        <row r="8">
          <cell r="C8">
            <v>7</v>
          </cell>
          <cell r="D8">
            <v>115</v>
          </cell>
        </row>
        <row r="9">
          <cell r="C9">
            <v>8</v>
          </cell>
          <cell r="D9">
            <v>100</v>
          </cell>
        </row>
        <row r="10">
          <cell r="C10">
            <v>9</v>
          </cell>
          <cell r="D10">
            <v>95</v>
          </cell>
        </row>
        <row r="11">
          <cell r="C11">
            <v>10</v>
          </cell>
          <cell r="D11">
            <v>90</v>
          </cell>
        </row>
        <row r="12">
          <cell r="C12">
            <v>11</v>
          </cell>
          <cell r="D12">
            <v>85</v>
          </cell>
        </row>
        <row r="13">
          <cell r="C13">
            <v>12</v>
          </cell>
          <cell r="D13">
            <v>75</v>
          </cell>
        </row>
        <row r="14">
          <cell r="C14">
            <v>13</v>
          </cell>
          <cell r="D14">
            <v>71</v>
          </cell>
        </row>
        <row r="15">
          <cell r="C15">
            <v>14</v>
          </cell>
          <cell r="D15">
            <v>69</v>
          </cell>
        </row>
        <row r="16">
          <cell r="C16">
            <v>15</v>
          </cell>
          <cell r="D16">
            <v>66</v>
          </cell>
        </row>
        <row r="17">
          <cell r="C17">
            <v>16</v>
          </cell>
          <cell r="D17">
            <v>64</v>
          </cell>
        </row>
        <row r="18">
          <cell r="C18">
            <v>17</v>
          </cell>
          <cell r="D18">
            <v>62</v>
          </cell>
        </row>
        <row r="19">
          <cell r="C19">
            <v>18</v>
          </cell>
          <cell r="D19">
            <v>60</v>
          </cell>
        </row>
        <row r="20">
          <cell r="C20">
            <v>19</v>
          </cell>
          <cell r="D20">
            <v>58</v>
          </cell>
        </row>
        <row r="21">
          <cell r="C21">
            <v>20</v>
          </cell>
          <cell r="D21">
            <v>56</v>
          </cell>
        </row>
        <row r="22">
          <cell r="C22">
            <v>21</v>
          </cell>
          <cell r="D22">
            <v>54</v>
          </cell>
        </row>
        <row r="23">
          <cell r="C23">
            <v>22</v>
          </cell>
          <cell r="D23">
            <v>52</v>
          </cell>
        </row>
        <row r="24">
          <cell r="C24">
            <v>23</v>
          </cell>
          <cell r="D24">
            <v>50</v>
          </cell>
        </row>
        <row r="25">
          <cell r="C25">
            <v>24</v>
          </cell>
          <cell r="D25">
            <v>49</v>
          </cell>
        </row>
        <row r="26">
          <cell r="C26">
            <v>25</v>
          </cell>
          <cell r="D26">
            <v>48</v>
          </cell>
        </row>
        <row r="27">
          <cell r="C27">
            <v>26</v>
          </cell>
          <cell r="D27">
            <v>47</v>
          </cell>
        </row>
        <row r="28">
          <cell r="C28">
            <v>27</v>
          </cell>
          <cell r="D28">
            <v>46</v>
          </cell>
        </row>
        <row r="29">
          <cell r="C29">
            <v>28</v>
          </cell>
          <cell r="D29">
            <v>45</v>
          </cell>
        </row>
        <row r="30">
          <cell r="C30">
            <v>29</v>
          </cell>
          <cell r="D30">
            <v>44</v>
          </cell>
        </row>
        <row r="31">
          <cell r="C31">
            <v>30</v>
          </cell>
          <cell r="D31">
            <v>43</v>
          </cell>
        </row>
        <row r="32">
          <cell r="C32">
            <v>31</v>
          </cell>
          <cell r="D32">
            <v>42</v>
          </cell>
        </row>
        <row r="33">
          <cell r="C33">
            <v>32</v>
          </cell>
          <cell r="D33">
            <v>41</v>
          </cell>
        </row>
        <row r="34">
          <cell r="C34">
            <v>33</v>
          </cell>
          <cell r="D34">
            <v>40</v>
          </cell>
        </row>
        <row r="35">
          <cell r="C35">
            <v>34</v>
          </cell>
          <cell r="D35">
            <v>39</v>
          </cell>
        </row>
        <row r="36">
          <cell r="C36">
            <v>35</v>
          </cell>
          <cell r="D36">
            <v>38</v>
          </cell>
        </row>
        <row r="37">
          <cell r="C37">
            <v>36</v>
          </cell>
          <cell r="D37">
            <v>37</v>
          </cell>
        </row>
        <row r="38">
          <cell r="C38">
            <v>37</v>
          </cell>
          <cell r="D38">
            <v>36</v>
          </cell>
        </row>
        <row r="39">
          <cell r="C39">
            <v>38</v>
          </cell>
          <cell r="D39">
            <v>35</v>
          </cell>
        </row>
        <row r="40">
          <cell r="C40">
            <v>39</v>
          </cell>
          <cell r="D40">
            <v>34</v>
          </cell>
        </row>
        <row r="41">
          <cell r="C41">
            <v>40</v>
          </cell>
          <cell r="D41">
            <v>33</v>
          </cell>
        </row>
        <row r="42">
          <cell r="C42">
            <v>41</v>
          </cell>
          <cell r="D42">
            <v>32</v>
          </cell>
        </row>
        <row r="43">
          <cell r="C43">
            <v>42</v>
          </cell>
          <cell r="D43">
            <v>31</v>
          </cell>
        </row>
        <row r="44">
          <cell r="C44">
            <v>43</v>
          </cell>
          <cell r="D44">
            <v>30</v>
          </cell>
        </row>
        <row r="45">
          <cell r="C45">
            <v>44</v>
          </cell>
          <cell r="D45">
            <v>29</v>
          </cell>
        </row>
        <row r="46">
          <cell r="C46">
            <v>45</v>
          </cell>
          <cell r="D46">
            <v>28</v>
          </cell>
        </row>
        <row r="47">
          <cell r="C47">
            <v>46</v>
          </cell>
          <cell r="D47">
            <v>27</v>
          </cell>
        </row>
        <row r="48">
          <cell r="C48">
            <v>47</v>
          </cell>
          <cell r="D48">
            <v>26</v>
          </cell>
        </row>
        <row r="49">
          <cell r="C49">
            <v>48</v>
          </cell>
          <cell r="D49">
            <v>25</v>
          </cell>
        </row>
        <row r="50">
          <cell r="C50">
            <v>49</v>
          </cell>
          <cell r="D50">
            <v>24</v>
          </cell>
        </row>
        <row r="51">
          <cell r="C51">
            <v>50</v>
          </cell>
          <cell r="D51">
            <v>23</v>
          </cell>
        </row>
        <row r="52">
          <cell r="C52">
            <v>51</v>
          </cell>
          <cell r="D52">
            <v>22</v>
          </cell>
        </row>
        <row r="53">
          <cell r="C53">
            <v>52</v>
          </cell>
          <cell r="D53">
            <v>21</v>
          </cell>
        </row>
        <row r="54">
          <cell r="C54">
            <v>53</v>
          </cell>
          <cell r="D54">
            <v>20</v>
          </cell>
        </row>
        <row r="55">
          <cell r="C55">
            <v>54</v>
          </cell>
          <cell r="D55">
            <v>19</v>
          </cell>
        </row>
        <row r="56">
          <cell r="C56">
            <v>55</v>
          </cell>
          <cell r="D56">
            <v>18</v>
          </cell>
        </row>
        <row r="57">
          <cell r="C57" t="str">
            <v>DSQ</v>
          </cell>
          <cell r="D57">
            <v>0</v>
          </cell>
        </row>
        <row r="58">
          <cell r="C58" t="str">
            <v>DNF</v>
          </cell>
          <cell r="D58">
            <v>0</v>
          </cell>
        </row>
        <row r="59">
          <cell r="C59" t="str">
            <v>DNS</v>
          </cell>
          <cell r="D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77" zoomScaleNormal="77" zoomScalePageLayoutView="0" workbookViewId="0" topLeftCell="A1">
      <selection activeCell="B23" sqref="B23"/>
    </sheetView>
  </sheetViews>
  <sheetFormatPr defaultColWidth="7.7109375" defaultRowHeight="12.75"/>
  <cols>
    <col min="1" max="1" width="6.7109375" style="5" customWidth="1"/>
    <col min="2" max="2" width="25.8515625" style="5" customWidth="1"/>
    <col min="3" max="3" width="36.7109375" style="5" bestFit="1" customWidth="1"/>
    <col min="4" max="4" width="10.7109375" style="5" customWidth="1"/>
    <col min="5" max="5" width="12.28125" style="5" customWidth="1"/>
    <col min="6" max="7" width="9.421875" style="5" customWidth="1"/>
    <col min="8" max="8" width="8.28125" style="5" customWidth="1"/>
    <col min="9" max="9" width="10.28125" style="5" customWidth="1"/>
    <col min="10" max="10" width="7.7109375" style="5" customWidth="1"/>
    <col min="11" max="11" width="8.28125" style="5" customWidth="1"/>
    <col min="12" max="16384" width="7.7109375" style="5" customWidth="1"/>
  </cols>
  <sheetData>
    <row r="1" spans="1:15" ht="36.75" customHeight="1">
      <c r="A1" s="28" t="s">
        <v>166</v>
      </c>
      <c r="B1" s="28"/>
      <c r="C1" s="18" t="s">
        <v>56</v>
      </c>
      <c r="F1" s="29" t="s">
        <v>42</v>
      </c>
      <c r="G1" s="30"/>
      <c r="H1" s="31" t="s">
        <v>5</v>
      </c>
      <c r="I1" s="31"/>
      <c r="J1" s="32" t="s">
        <v>46</v>
      </c>
      <c r="K1" s="32"/>
      <c r="L1" s="33" t="s">
        <v>47</v>
      </c>
      <c r="M1" s="33"/>
      <c r="N1" s="32" t="s">
        <v>48</v>
      </c>
      <c r="O1" s="32"/>
    </row>
    <row r="2" spans="1:15" ht="38.25">
      <c r="A2" s="1" t="s">
        <v>66</v>
      </c>
      <c r="B2" s="1" t="s">
        <v>67</v>
      </c>
      <c r="C2" s="1" t="s">
        <v>68</v>
      </c>
      <c r="D2" s="1" t="s">
        <v>69</v>
      </c>
      <c r="E2" s="1" t="s">
        <v>149</v>
      </c>
      <c r="F2" s="9" t="s">
        <v>4</v>
      </c>
      <c r="G2" s="9" t="s">
        <v>70</v>
      </c>
      <c r="H2" s="1" t="s">
        <v>6</v>
      </c>
      <c r="I2" s="1" t="s">
        <v>70</v>
      </c>
      <c r="J2" s="16" t="s">
        <v>49</v>
      </c>
      <c r="K2" s="16" t="s">
        <v>50</v>
      </c>
      <c r="L2" s="17" t="s">
        <v>49</v>
      </c>
      <c r="M2" s="17" t="s">
        <v>50</v>
      </c>
      <c r="N2" s="16" t="s">
        <v>49</v>
      </c>
      <c r="O2" s="16" t="s">
        <v>50</v>
      </c>
    </row>
    <row r="3" spans="1:15" ht="12.75" hidden="1">
      <c r="A3" s="22">
        <v>0</v>
      </c>
      <c r="B3" s="22"/>
      <c r="C3" s="22"/>
      <c r="D3" s="22"/>
      <c r="E3" s="22"/>
      <c r="F3" s="21"/>
      <c r="G3" s="21"/>
      <c r="H3" s="22"/>
      <c r="I3" s="22"/>
      <c r="J3" s="24"/>
      <c r="K3" s="24"/>
      <c r="L3" s="25"/>
      <c r="M3" s="25"/>
      <c r="N3" s="24"/>
      <c r="O3" s="24"/>
    </row>
    <row r="4" spans="1:15" ht="12.75">
      <c r="A4" s="2">
        <f aca="true" t="shared" si="0" ref="A4:A27">A3+1</f>
        <v>1</v>
      </c>
      <c r="B4" s="2" t="s">
        <v>238</v>
      </c>
      <c r="C4" s="5" t="s">
        <v>160</v>
      </c>
      <c r="D4" s="5">
        <f aca="true" t="shared" si="1" ref="D4:D35">COUNTA(F4,H4,J4,L4,N4)</f>
        <v>5</v>
      </c>
      <c r="E4" s="2">
        <f aca="true" t="shared" si="2" ref="E4:E35">G4+I4+K4+M4+O4</f>
        <v>795</v>
      </c>
      <c r="F4" s="10">
        <v>3</v>
      </c>
      <c r="G4" s="11">
        <f aca="true" t="shared" si="3" ref="G4:G35">IF(F4&gt;0,(VLOOKUP(F4,PremPoints,2)),0)</f>
        <v>155</v>
      </c>
      <c r="H4" s="2">
        <v>3</v>
      </c>
      <c r="I4" s="5">
        <f aca="true" t="shared" si="4" ref="I4:I35">IF(H4&gt;0,(VLOOKUP(H4,PremPoints,2)),0)</f>
        <v>155</v>
      </c>
      <c r="J4" s="11">
        <v>3</v>
      </c>
      <c r="K4" s="11">
        <f aca="true" t="shared" si="5" ref="K4:K35">IF(J4&gt;0,(VLOOKUP(J4,PremPoints,2)),0)</f>
        <v>155</v>
      </c>
      <c r="L4" s="15">
        <v>2</v>
      </c>
      <c r="M4" s="5">
        <f aca="true" t="shared" si="6" ref="M4:M35">IF(L4&gt;0,(VLOOKUP(L4,PremPoints,2)),0)</f>
        <v>175</v>
      </c>
      <c r="N4" s="11">
        <v>3</v>
      </c>
      <c r="O4" s="11">
        <f aca="true" t="shared" si="7" ref="O4:O35">IF(N4&gt;0,(VLOOKUP(N4,PremPoints,2)),0)</f>
        <v>155</v>
      </c>
    </row>
    <row r="5" spans="1:15" ht="12.75">
      <c r="A5" s="2">
        <f t="shared" si="0"/>
        <v>2</v>
      </c>
      <c r="B5" s="5" t="s">
        <v>215</v>
      </c>
      <c r="C5" s="5" t="s">
        <v>81</v>
      </c>
      <c r="D5" s="5">
        <f>COUNTA(F5,H5,J5,L5,N5)</f>
        <v>3</v>
      </c>
      <c r="E5" s="2">
        <f>G5+I5+K5+M5+O5</f>
        <v>455</v>
      </c>
      <c r="F5" s="11"/>
      <c r="G5" s="11">
        <f>IF(F5&gt;0,(VLOOKUP(F5,PremPoints,2)),0)</f>
        <v>0</v>
      </c>
      <c r="I5" s="5">
        <f>IF(H5&gt;0,(VLOOKUP(H5,PremPoints,2)),0)</f>
        <v>0</v>
      </c>
      <c r="J5" s="11">
        <v>7</v>
      </c>
      <c r="K5" s="11">
        <f>IF(J5&gt;0,(VLOOKUP(J5,PremPoints,2)),0)</f>
        <v>115</v>
      </c>
      <c r="L5" s="15">
        <v>1</v>
      </c>
      <c r="M5" s="5">
        <f>IF(L5&gt;0,(VLOOKUP(L5,PremPoints,2)),0)</f>
        <v>200</v>
      </c>
      <c r="N5" s="11">
        <v>4</v>
      </c>
      <c r="O5" s="11">
        <f>IF(N5&gt;0,(VLOOKUP(N5,PremPoints,2)),0)</f>
        <v>140</v>
      </c>
    </row>
    <row r="6" spans="1:15" ht="12.75">
      <c r="A6" s="2">
        <v>3</v>
      </c>
      <c r="B6" s="2" t="s">
        <v>71</v>
      </c>
      <c r="C6" s="5" t="s">
        <v>160</v>
      </c>
      <c r="D6" s="5">
        <f t="shared" si="1"/>
        <v>3</v>
      </c>
      <c r="E6" s="2">
        <f t="shared" si="2"/>
        <v>441</v>
      </c>
      <c r="F6" s="10">
        <v>1</v>
      </c>
      <c r="G6" s="11">
        <f t="shared" si="3"/>
        <v>200</v>
      </c>
      <c r="H6" s="3">
        <v>2</v>
      </c>
      <c r="I6" s="5">
        <f t="shared" si="4"/>
        <v>175</v>
      </c>
      <c r="J6" s="11">
        <v>15</v>
      </c>
      <c r="K6" s="11">
        <f t="shared" si="5"/>
        <v>66</v>
      </c>
      <c r="L6" s="15"/>
      <c r="M6" s="5">
        <f t="shared" si="6"/>
        <v>0</v>
      </c>
      <c r="N6" s="11"/>
      <c r="O6" s="11">
        <f t="shared" si="7"/>
        <v>0</v>
      </c>
    </row>
    <row r="7" spans="1:15" ht="12.75">
      <c r="A7" s="2">
        <f t="shared" si="0"/>
        <v>4</v>
      </c>
      <c r="B7" s="5" t="s">
        <v>211</v>
      </c>
      <c r="C7" s="5" t="s">
        <v>284</v>
      </c>
      <c r="D7" s="5">
        <f>COUNTA(F7,H7,J7,L7,N7)</f>
        <v>2</v>
      </c>
      <c r="E7" s="2">
        <f>G7+I7+K7+M7+O7</f>
        <v>400</v>
      </c>
      <c r="F7" s="11"/>
      <c r="G7" s="11">
        <f>IF(F7&gt;0,(VLOOKUP(F7,PremPoints,2)),0)</f>
        <v>0</v>
      </c>
      <c r="I7" s="5">
        <f>IF(H7&gt;0,(VLOOKUP(H7,PremPoints,2)),0)</f>
        <v>0</v>
      </c>
      <c r="J7" s="11">
        <v>1</v>
      </c>
      <c r="K7" s="11">
        <f>IF(J7&gt;0,(VLOOKUP(J7,PremPoints,2)),0)</f>
        <v>200</v>
      </c>
      <c r="L7" s="15"/>
      <c r="M7" s="5">
        <f>IF(L7&gt;0,(VLOOKUP(L7,PremPoints,2)),0)</f>
        <v>0</v>
      </c>
      <c r="N7" s="11">
        <v>1</v>
      </c>
      <c r="O7" s="11">
        <f>IF(N7&gt;0,(VLOOKUP(N7,PremPoints,2)),0)</f>
        <v>200</v>
      </c>
    </row>
    <row r="8" spans="1:15" ht="12.75">
      <c r="A8" s="2">
        <v>5</v>
      </c>
      <c r="B8" s="5" t="s">
        <v>223</v>
      </c>
      <c r="C8" s="5" t="s">
        <v>81</v>
      </c>
      <c r="D8" s="5">
        <f>COUNTA(F8,H8,J8,L8,N8)</f>
        <v>3</v>
      </c>
      <c r="E8" s="2">
        <f>G8+I8+K8+M8+O8</f>
        <v>374</v>
      </c>
      <c r="F8" s="11"/>
      <c r="G8" s="11">
        <f>IF(F8&gt;0,(VLOOKUP(F8,PremPoints,2)),0)</f>
        <v>0</v>
      </c>
      <c r="I8" s="5">
        <f>IF(H8&gt;0,(VLOOKUP(H8,PremPoints,2)),0)</f>
        <v>0</v>
      </c>
      <c r="J8" s="11">
        <v>14</v>
      </c>
      <c r="K8" s="11">
        <f>IF(J8&gt;0,(VLOOKUP(J8,PremPoints,2)),0)</f>
        <v>69</v>
      </c>
      <c r="L8" s="15">
        <v>5</v>
      </c>
      <c r="M8" s="5">
        <f>IF(L8&gt;0,(VLOOKUP(L8,PremPoints,2)),0)</f>
        <v>130</v>
      </c>
      <c r="N8" s="11">
        <v>2</v>
      </c>
      <c r="O8" s="11">
        <f>IF(N8&gt;0,(VLOOKUP(N8,PremPoints,2)),0)</f>
        <v>175</v>
      </c>
    </row>
    <row r="9" spans="1:15" ht="12.75">
      <c r="A9" s="2">
        <v>6</v>
      </c>
      <c r="B9" s="2" t="s">
        <v>73</v>
      </c>
      <c r="C9" s="5" t="s">
        <v>160</v>
      </c>
      <c r="D9" s="5">
        <f t="shared" si="1"/>
        <v>3</v>
      </c>
      <c r="E9" s="2">
        <f t="shared" si="2"/>
        <v>356</v>
      </c>
      <c r="F9" s="10">
        <v>2</v>
      </c>
      <c r="G9" s="11">
        <f t="shared" si="3"/>
        <v>175</v>
      </c>
      <c r="H9" s="2">
        <v>4</v>
      </c>
      <c r="I9" s="5">
        <f t="shared" si="4"/>
        <v>140</v>
      </c>
      <c r="J9" s="11">
        <v>32</v>
      </c>
      <c r="K9" s="11">
        <f t="shared" si="5"/>
        <v>41</v>
      </c>
      <c r="L9" s="15"/>
      <c r="M9" s="5">
        <f t="shared" si="6"/>
        <v>0</v>
      </c>
      <c r="N9" s="11"/>
      <c r="O9" s="11">
        <f t="shared" si="7"/>
        <v>0</v>
      </c>
    </row>
    <row r="10" spans="1:15" ht="12.75">
      <c r="A10" s="2">
        <f t="shared" si="0"/>
        <v>7</v>
      </c>
      <c r="B10" s="2" t="s">
        <v>240</v>
      </c>
      <c r="C10" s="2" t="s">
        <v>241</v>
      </c>
      <c r="D10" s="5">
        <f t="shared" si="1"/>
        <v>3</v>
      </c>
      <c r="E10" s="2">
        <f t="shared" si="2"/>
        <v>345</v>
      </c>
      <c r="F10" s="10">
        <v>5</v>
      </c>
      <c r="G10" s="11">
        <f t="shared" si="3"/>
        <v>130</v>
      </c>
      <c r="H10" s="2">
        <v>5</v>
      </c>
      <c r="I10" s="5">
        <f t="shared" si="4"/>
        <v>130</v>
      </c>
      <c r="J10" s="11">
        <v>11</v>
      </c>
      <c r="K10" s="11">
        <f t="shared" si="5"/>
        <v>85</v>
      </c>
      <c r="L10" s="15"/>
      <c r="M10" s="5">
        <f t="shared" si="6"/>
        <v>0</v>
      </c>
      <c r="N10" s="11"/>
      <c r="O10" s="11">
        <f t="shared" si="7"/>
        <v>0</v>
      </c>
    </row>
    <row r="11" spans="1:15" ht="12.75">
      <c r="A11" s="2">
        <f t="shared" si="0"/>
        <v>8</v>
      </c>
      <c r="B11" s="2" t="s">
        <v>245</v>
      </c>
      <c r="C11" s="2" t="s">
        <v>241</v>
      </c>
      <c r="D11" s="5">
        <f>COUNTA(F11,H11,J11,L11,N11)</f>
        <v>4</v>
      </c>
      <c r="E11" s="2">
        <f>G11+I11+K11+M11+O11</f>
        <v>327</v>
      </c>
      <c r="F11" s="10">
        <v>8</v>
      </c>
      <c r="G11" s="11">
        <f>IF(F11&gt;0,(VLOOKUP(F11,PremPoints,2)),0)</f>
        <v>100</v>
      </c>
      <c r="H11" s="2">
        <v>16</v>
      </c>
      <c r="I11" s="5">
        <f>IF(H11&gt;0,(VLOOKUP(H11,PremPoints,2)),0)</f>
        <v>64</v>
      </c>
      <c r="J11" s="11">
        <v>30</v>
      </c>
      <c r="K11" s="11">
        <f>IF(J11&gt;0,(VLOOKUP(J11,PremPoints,2)),0)</f>
        <v>43</v>
      </c>
      <c r="L11" s="15">
        <v>6</v>
      </c>
      <c r="M11" s="5">
        <f>IF(L11&gt;0,(VLOOKUP(L11,PremPoints,2)),0)</f>
        <v>120</v>
      </c>
      <c r="N11" s="11"/>
      <c r="O11" s="11">
        <f>IF(N11&gt;0,(VLOOKUP(N11,PremPoints,2)),0)</f>
        <v>0</v>
      </c>
    </row>
    <row r="12" spans="1:15" ht="12.75">
      <c r="A12" s="2">
        <v>9</v>
      </c>
      <c r="B12" s="5" t="s">
        <v>212</v>
      </c>
      <c r="C12" s="5" t="s">
        <v>81</v>
      </c>
      <c r="D12" s="5">
        <f>COUNTA(F12,H12,J12,L12,N12)</f>
        <v>2</v>
      </c>
      <c r="E12" s="2">
        <f>G12+I12+K12+M12+O12</f>
        <v>315</v>
      </c>
      <c r="F12" s="11"/>
      <c r="G12" s="11">
        <f>IF(F12&gt;0,(VLOOKUP(F12,PremPoints,2)),0)</f>
        <v>0</v>
      </c>
      <c r="I12" s="5">
        <f>IF(H12&gt;0,(VLOOKUP(H12,PremPoints,2)),0)</f>
        <v>0</v>
      </c>
      <c r="J12" s="11">
        <v>2</v>
      </c>
      <c r="K12" s="11">
        <f>IF(J12&gt;0,(VLOOKUP(J12,PremPoints,2)),0)</f>
        <v>175</v>
      </c>
      <c r="L12" s="15">
        <v>4</v>
      </c>
      <c r="M12" s="5">
        <f>IF(L12&gt;0,(VLOOKUP(L12,PremPoints,2)),0)</f>
        <v>140</v>
      </c>
      <c r="N12" s="11"/>
      <c r="O12" s="11">
        <f>IF(N12&gt;0,(VLOOKUP(N12,PremPoints,2)),0)</f>
        <v>0</v>
      </c>
    </row>
    <row r="13" spans="1:15" ht="12.75">
      <c r="A13" s="2">
        <v>10</v>
      </c>
      <c r="B13" s="2" t="s">
        <v>242</v>
      </c>
      <c r="C13" s="5" t="s">
        <v>160</v>
      </c>
      <c r="D13" s="5">
        <f>COUNTA(F13,H13,J13,L13,N13)</f>
        <v>3</v>
      </c>
      <c r="E13" s="2">
        <f>G13+I13+K13+M13+O13</f>
        <v>306</v>
      </c>
      <c r="F13" s="10">
        <v>6</v>
      </c>
      <c r="G13" s="11">
        <f>IF(F13&gt;0,(VLOOKUP(F13,PremPoints,2)),0)</f>
        <v>120</v>
      </c>
      <c r="H13" s="2">
        <v>20</v>
      </c>
      <c r="I13" s="5">
        <f>IF(H13&gt;0,(VLOOKUP(H13,PremPoints,2)),0)</f>
        <v>56</v>
      </c>
      <c r="J13" s="11"/>
      <c r="K13" s="11">
        <f>IF(J13&gt;0,(VLOOKUP(J13,PremPoints,2)),0)</f>
        <v>0</v>
      </c>
      <c r="L13" s="15"/>
      <c r="M13" s="5">
        <f>IF(L13&gt;0,(VLOOKUP(L13,PremPoints,2)),0)</f>
        <v>0</v>
      </c>
      <c r="N13" s="11">
        <v>5</v>
      </c>
      <c r="O13" s="11">
        <f>IF(N13&gt;0,(VLOOKUP(N13,PremPoints,2)),0)</f>
        <v>130</v>
      </c>
    </row>
    <row r="14" spans="1:15" ht="12.75">
      <c r="A14" s="2">
        <v>11</v>
      </c>
      <c r="B14" s="2" t="s">
        <v>239</v>
      </c>
      <c r="C14" s="5" t="s">
        <v>160</v>
      </c>
      <c r="D14" s="5">
        <f t="shared" si="1"/>
        <v>3</v>
      </c>
      <c r="E14" s="2">
        <f t="shared" si="2"/>
        <v>269</v>
      </c>
      <c r="F14" s="10">
        <v>4</v>
      </c>
      <c r="G14" s="11">
        <f t="shared" si="3"/>
        <v>140</v>
      </c>
      <c r="H14" s="2">
        <v>12</v>
      </c>
      <c r="I14" s="5">
        <f t="shared" si="4"/>
        <v>75</v>
      </c>
      <c r="J14" s="11">
        <v>21</v>
      </c>
      <c r="K14" s="11">
        <f t="shared" si="5"/>
        <v>54</v>
      </c>
      <c r="L14" s="15"/>
      <c r="M14" s="5">
        <f t="shared" si="6"/>
        <v>0</v>
      </c>
      <c r="N14" s="11"/>
      <c r="O14" s="11">
        <f t="shared" si="7"/>
        <v>0</v>
      </c>
    </row>
    <row r="15" spans="1:15" ht="12.75">
      <c r="A15" s="2">
        <f t="shared" si="0"/>
        <v>12</v>
      </c>
      <c r="B15" s="7" t="s">
        <v>154</v>
      </c>
      <c r="C15" s="5" t="s">
        <v>160</v>
      </c>
      <c r="D15" s="5">
        <f t="shared" si="1"/>
        <v>2</v>
      </c>
      <c r="E15" s="2">
        <f t="shared" si="2"/>
        <v>235</v>
      </c>
      <c r="F15" s="12"/>
      <c r="G15" s="11">
        <f t="shared" si="3"/>
        <v>0</v>
      </c>
      <c r="H15" s="5">
        <v>7</v>
      </c>
      <c r="I15" s="5">
        <f t="shared" si="4"/>
        <v>115</v>
      </c>
      <c r="J15" s="11">
        <v>6</v>
      </c>
      <c r="K15" s="11">
        <f t="shared" si="5"/>
        <v>120</v>
      </c>
      <c r="L15" s="15"/>
      <c r="M15" s="5">
        <f t="shared" si="6"/>
        <v>0</v>
      </c>
      <c r="N15" s="11"/>
      <c r="O15" s="11">
        <f t="shared" si="7"/>
        <v>0</v>
      </c>
    </row>
    <row r="16" spans="1:15" ht="12.75">
      <c r="A16" s="2">
        <f t="shared" si="0"/>
        <v>13</v>
      </c>
      <c r="B16" s="5" t="s">
        <v>220</v>
      </c>
      <c r="C16" s="5" t="s">
        <v>284</v>
      </c>
      <c r="D16" s="5">
        <f>COUNTA(F16,H16,J16,L16,N16)</f>
        <v>2</v>
      </c>
      <c r="E16" s="2">
        <f>G16+I16+K16+M16+O16</f>
        <v>230</v>
      </c>
      <c r="F16" s="11"/>
      <c r="G16" s="11">
        <f>IF(F16&gt;0,(VLOOKUP(F16,PremPoints,2)),0)</f>
        <v>0</v>
      </c>
      <c r="I16" s="5">
        <f>IF(H16&gt;0,(VLOOKUP(H16,PremPoints,2)),0)</f>
        <v>0</v>
      </c>
      <c r="J16" s="11">
        <v>12</v>
      </c>
      <c r="K16" s="11">
        <f>IF(J16&gt;0,(VLOOKUP(J16,PremPoints,2)),0)</f>
        <v>75</v>
      </c>
      <c r="L16" s="15">
        <v>3</v>
      </c>
      <c r="M16" s="5">
        <f>IF(L16&gt;0,(VLOOKUP(L16,PremPoints,2)),0)</f>
        <v>155</v>
      </c>
      <c r="N16" s="11"/>
      <c r="O16" s="11">
        <f>IF(N16&gt;0,(VLOOKUP(N16,PremPoints,2)),0)</f>
        <v>0</v>
      </c>
    </row>
    <row r="17" spans="1:15" ht="12.75">
      <c r="A17" s="2">
        <v>14</v>
      </c>
      <c r="B17" s="2" t="s">
        <v>246</v>
      </c>
      <c r="C17" s="5" t="s">
        <v>160</v>
      </c>
      <c r="D17" s="5">
        <f t="shared" si="1"/>
        <v>3</v>
      </c>
      <c r="E17" s="2">
        <f t="shared" si="2"/>
        <v>208</v>
      </c>
      <c r="F17" s="10">
        <v>9</v>
      </c>
      <c r="G17" s="11">
        <f t="shared" si="3"/>
        <v>95</v>
      </c>
      <c r="H17" s="2">
        <v>13</v>
      </c>
      <c r="I17" s="5">
        <f t="shared" si="4"/>
        <v>71</v>
      </c>
      <c r="J17" s="11">
        <v>31</v>
      </c>
      <c r="K17" s="11">
        <f t="shared" si="5"/>
        <v>42</v>
      </c>
      <c r="L17" s="15"/>
      <c r="M17" s="5">
        <f t="shared" si="6"/>
        <v>0</v>
      </c>
      <c r="N17" s="11"/>
      <c r="O17" s="11">
        <f t="shared" si="7"/>
        <v>0</v>
      </c>
    </row>
    <row r="18" spans="1:15" ht="12.75">
      <c r="A18" s="2">
        <v>15</v>
      </c>
      <c r="B18" s="2" t="s">
        <v>150</v>
      </c>
      <c r="C18" s="5" t="s">
        <v>160</v>
      </c>
      <c r="D18" s="5">
        <f t="shared" si="1"/>
        <v>1</v>
      </c>
      <c r="E18" s="2">
        <f t="shared" si="2"/>
        <v>200</v>
      </c>
      <c r="F18" s="10"/>
      <c r="G18" s="11">
        <f t="shared" si="3"/>
        <v>0</v>
      </c>
      <c r="H18" s="5">
        <v>1</v>
      </c>
      <c r="I18" s="5">
        <f t="shared" si="4"/>
        <v>200</v>
      </c>
      <c r="J18" s="11"/>
      <c r="K18" s="11">
        <f t="shared" si="5"/>
        <v>0</v>
      </c>
      <c r="L18" s="15"/>
      <c r="M18" s="5">
        <f t="shared" si="6"/>
        <v>0</v>
      </c>
      <c r="N18" s="11"/>
      <c r="O18" s="11">
        <f t="shared" si="7"/>
        <v>0</v>
      </c>
    </row>
    <row r="19" spans="1:15" ht="12.75">
      <c r="A19" s="2">
        <v>16</v>
      </c>
      <c r="B19" s="2" t="s">
        <v>247</v>
      </c>
      <c r="C19" s="2" t="s">
        <v>248</v>
      </c>
      <c r="D19" s="5">
        <f t="shared" si="1"/>
        <v>2</v>
      </c>
      <c r="E19" s="2">
        <f t="shared" si="2"/>
        <v>185</v>
      </c>
      <c r="F19" s="10">
        <v>10</v>
      </c>
      <c r="G19" s="11">
        <f t="shared" si="3"/>
        <v>90</v>
      </c>
      <c r="H19" s="2">
        <v>9</v>
      </c>
      <c r="I19" s="5">
        <f t="shared" si="4"/>
        <v>95</v>
      </c>
      <c r="J19" s="11"/>
      <c r="K19" s="11">
        <f t="shared" si="5"/>
        <v>0</v>
      </c>
      <c r="L19" s="15"/>
      <c r="M19" s="5">
        <f t="shared" si="6"/>
        <v>0</v>
      </c>
      <c r="N19" s="11"/>
      <c r="O19" s="11">
        <f t="shared" si="7"/>
        <v>0</v>
      </c>
    </row>
    <row r="20" spans="1:15" ht="12.75">
      <c r="A20" s="2">
        <f t="shared" si="0"/>
        <v>17</v>
      </c>
      <c r="B20" s="2" t="s">
        <v>243</v>
      </c>
      <c r="C20" s="2" t="s">
        <v>244</v>
      </c>
      <c r="D20" s="5">
        <f t="shared" si="1"/>
        <v>2</v>
      </c>
      <c r="E20" s="2">
        <f t="shared" si="2"/>
        <v>177</v>
      </c>
      <c r="F20" s="10">
        <v>7</v>
      </c>
      <c r="G20" s="11">
        <f t="shared" si="3"/>
        <v>115</v>
      </c>
      <c r="H20" s="2">
        <v>17</v>
      </c>
      <c r="I20" s="5">
        <f t="shared" si="4"/>
        <v>62</v>
      </c>
      <c r="J20" s="11"/>
      <c r="K20" s="11">
        <f t="shared" si="5"/>
        <v>0</v>
      </c>
      <c r="L20" s="15"/>
      <c r="M20" s="5">
        <f t="shared" si="6"/>
        <v>0</v>
      </c>
      <c r="N20" s="11"/>
      <c r="O20" s="11">
        <f t="shared" si="7"/>
        <v>0</v>
      </c>
    </row>
    <row r="21" spans="1:15" ht="12.75">
      <c r="A21" s="2">
        <v>18</v>
      </c>
      <c r="B21" s="7" t="s">
        <v>152</v>
      </c>
      <c r="C21" s="7" t="s">
        <v>153</v>
      </c>
      <c r="D21" s="5">
        <f t="shared" si="1"/>
        <v>2</v>
      </c>
      <c r="E21" s="2">
        <f t="shared" si="2"/>
        <v>169</v>
      </c>
      <c r="F21" s="12"/>
      <c r="G21" s="11">
        <f t="shared" si="3"/>
        <v>0</v>
      </c>
      <c r="H21" s="5">
        <v>6</v>
      </c>
      <c r="I21" s="5">
        <f t="shared" si="4"/>
        <v>120</v>
      </c>
      <c r="J21" s="11">
        <v>24</v>
      </c>
      <c r="K21" s="11">
        <f t="shared" si="5"/>
        <v>49</v>
      </c>
      <c r="L21" s="15"/>
      <c r="M21" s="5">
        <f t="shared" si="6"/>
        <v>0</v>
      </c>
      <c r="N21" s="11"/>
      <c r="O21" s="11">
        <f t="shared" si="7"/>
        <v>0</v>
      </c>
    </row>
    <row r="22" spans="1:15" ht="12.75">
      <c r="A22" s="2">
        <f t="shared" si="0"/>
        <v>19</v>
      </c>
      <c r="B22" s="7" t="s">
        <v>155</v>
      </c>
      <c r="C22" s="5" t="s">
        <v>160</v>
      </c>
      <c r="D22" s="5">
        <f t="shared" si="1"/>
        <v>2</v>
      </c>
      <c r="E22" s="2">
        <f t="shared" si="2"/>
        <v>150</v>
      </c>
      <c r="F22" s="12"/>
      <c r="G22" s="11">
        <f t="shared" si="3"/>
        <v>0</v>
      </c>
      <c r="H22" s="5">
        <v>8</v>
      </c>
      <c r="I22" s="5">
        <f t="shared" si="4"/>
        <v>100</v>
      </c>
      <c r="J22" s="11">
        <v>23</v>
      </c>
      <c r="K22" s="11">
        <f t="shared" si="5"/>
        <v>50</v>
      </c>
      <c r="L22" s="15"/>
      <c r="M22" s="5">
        <f t="shared" si="6"/>
        <v>0</v>
      </c>
      <c r="N22" s="11"/>
      <c r="O22" s="11">
        <f t="shared" si="7"/>
        <v>0</v>
      </c>
    </row>
    <row r="23" spans="1:15" ht="12.75">
      <c r="A23" s="2">
        <f t="shared" si="0"/>
        <v>20</v>
      </c>
      <c r="B23" s="7" t="s">
        <v>158</v>
      </c>
      <c r="C23" s="5" t="s">
        <v>159</v>
      </c>
      <c r="D23" s="5">
        <f t="shared" si="1"/>
        <v>2</v>
      </c>
      <c r="E23" s="2">
        <f t="shared" si="2"/>
        <v>145</v>
      </c>
      <c r="F23" s="12"/>
      <c r="G23" s="11">
        <f t="shared" si="3"/>
        <v>0</v>
      </c>
      <c r="H23" s="5">
        <v>11</v>
      </c>
      <c r="I23" s="5">
        <f t="shared" si="4"/>
        <v>85</v>
      </c>
      <c r="J23" s="11">
        <v>18</v>
      </c>
      <c r="K23" s="11">
        <f t="shared" si="5"/>
        <v>60</v>
      </c>
      <c r="L23" s="15"/>
      <c r="M23" s="5">
        <f t="shared" si="6"/>
        <v>0</v>
      </c>
      <c r="N23" s="11"/>
      <c r="O23" s="11">
        <f t="shared" si="7"/>
        <v>0</v>
      </c>
    </row>
    <row r="24" spans="1:15" ht="12.75">
      <c r="A24" s="2">
        <f t="shared" si="0"/>
        <v>21</v>
      </c>
      <c r="B24" s="7" t="s">
        <v>156</v>
      </c>
      <c r="C24" s="8" t="s">
        <v>157</v>
      </c>
      <c r="D24" s="5">
        <f t="shared" si="1"/>
        <v>2</v>
      </c>
      <c r="E24" s="2">
        <f t="shared" si="2"/>
        <v>142</v>
      </c>
      <c r="F24" s="12"/>
      <c r="G24" s="11">
        <f t="shared" si="3"/>
        <v>0</v>
      </c>
      <c r="H24" s="5">
        <v>10</v>
      </c>
      <c r="I24" s="5">
        <f t="shared" si="4"/>
        <v>90</v>
      </c>
      <c r="J24" s="11">
        <v>22</v>
      </c>
      <c r="K24" s="11">
        <f t="shared" si="5"/>
        <v>52</v>
      </c>
      <c r="L24" s="15"/>
      <c r="M24" s="5">
        <f t="shared" si="6"/>
        <v>0</v>
      </c>
      <c r="N24" s="11"/>
      <c r="O24" s="11">
        <f t="shared" si="7"/>
        <v>0</v>
      </c>
    </row>
    <row r="25" spans="1:15" ht="12.75">
      <c r="A25" s="2">
        <f t="shared" si="0"/>
        <v>22</v>
      </c>
      <c r="B25" s="5" t="s">
        <v>213</v>
      </c>
      <c r="D25" s="5">
        <f t="shared" si="1"/>
        <v>1</v>
      </c>
      <c r="E25" s="2">
        <f t="shared" si="2"/>
        <v>140</v>
      </c>
      <c r="F25" s="11"/>
      <c r="G25" s="11">
        <f t="shared" si="3"/>
        <v>0</v>
      </c>
      <c r="I25" s="5">
        <f t="shared" si="4"/>
        <v>0</v>
      </c>
      <c r="J25" s="11">
        <v>4</v>
      </c>
      <c r="K25" s="11">
        <f t="shared" si="5"/>
        <v>140</v>
      </c>
      <c r="L25" s="15"/>
      <c r="M25" s="5">
        <f t="shared" si="6"/>
        <v>0</v>
      </c>
      <c r="N25" s="11"/>
      <c r="O25" s="11">
        <f t="shared" si="7"/>
        <v>0</v>
      </c>
    </row>
    <row r="26" spans="1:15" ht="12.75">
      <c r="A26" s="2">
        <f t="shared" si="0"/>
        <v>23</v>
      </c>
      <c r="B26" s="5" t="s">
        <v>214</v>
      </c>
      <c r="D26" s="5">
        <f t="shared" si="1"/>
        <v>1</v>
      </c>
      <c r="E26" s="2">
        <f t="shared" si="2"/>
        <v>130</v>
      </c>
      <c r="F26" s="11"/>
      <c r="G26" s="11">
        <f t="shared" si="3"/>
        <v>0</v>
      </c>
      <c r="I26" s="5">
        <f t="shared" si="4"/>
        <v>0</v>
      </c>
      <c r="J26" s="11">
        <v>5</v>
      </c>
      <c r="K26" s="11">
        <f t="shared" si="5"/>
        <v>130</v>
      </c>
      <c r="L26" s="15"/>
      <c r="M26" s="5">
        <f t="shared" si="6"/>
        <v>0</v>
      </c>
      <c r="N26" s="11"/>
      <c r="O26" s="11">
        <f t="shared" si="7"/>
        <v>0</v>
      </c>
    </row>
    <row r="27" spans="1:15" ht="12.75">
      <c r="A27" s="2">
        <f t="shared" si="0"/>
        <v>24</v>
      </c>
      <c r="B27" s="4" t="s">
        <v>163</v>
      </c>
      <c r="C27" s="8" t="s">
        <v>241</v>
      </c>
      <c r="D27" s="5">
        <f t="shared" si="1"/>
        <v>2</v>
      </c>
      <c r="E27" s="2">
        <f t="shared" si="2"/>
        <v>118</v>
      </c>
      <c r="F27" s="12"/>
      <c r="G27" s="11">
        <f t="shared" si="3"/>
        <v>0</v>
      </c>
      <c r="H27" s="5">
        <v>20</v>
      </c>
      <c r="I27" s="5">
        <f t="shared" si="4"/>
        <v>56</v>
      </c>
      <c r="J27" s="11">
        <v>17</v>
      </c>
      <c r="K27" s="11">
        <f t="shared" si="5"/>
        <v>62</v>
      </c>
      <c r="L27" s="15"/>
      <c r="M27" s="5">
        <f t="shared" si="6"/>
        <v>0</v>
      </c>
      <c r="N27" s="11"/>
      <c r="O27" s="11">
        <f t="shared" si="7"/>
        <v>0</v>
      </c>
    </row>
    <row r="28" spans="1:15" ht="12.75">
      <c r="A28" s="2">
        <v>25</v>
      </c>
      <c r="B28" s="5" t="s">
        <v>216</v>
      </c>
      <c r="C28" s="5" t="s">
        <v>217</v>
      </c>
      <c r="D28" s="5">
        <f t="shared" si="1"/>
        <v>1</v>
      </c>
      <c r="E28" s="2">
        <f t="shared" si="2"/>
        <v>100</v>
      </c>
      <c r="F28" s="11"/>
      <c r="G28" s="11">
        <f t="shared" si="3"/>
        <v>0</v>
      </c>
      <c r="I28" s="5">
        <f t="shared" si="4"/>
        <v>0</v>
      </c>
      <c r="J28" s="11">
        <v>8</v>
      </c>
      <c r="K28" s="11">
        <f t="shared" si="5"/>
        <v>100</v>
      </c>
      <c r="L28" s="15"/>
      <c r="M28" s="5">
        <f t="shared" si="6"/>
        <v>0</v>
      </c>
      <c r="N28" s="11"/>
      <c r="O28" s="11">
        <f t="shared" si="7"/>
        <v>0</v>
      </c>
    </row>
    <row r="29" spans="1:15" ht="12.75">
      <c r="A29" s="2">
        <f aca="true" t="shared" si="8" ref="A29:A53">A28+1</f>
        <v>26</v>
      </c>
      <c r="B29" s="5" t="s">
        <v>218</v>
      </c>
      <c r="D29" s="5">
        <f t="shared" si="1"/>
        <v>1</v>
      </c>
      <c r="E29" s="2">
        <f t="shared" si="2"/>
        <v>95</v>
      </c>
      <c r="F29" s="11"/>
      <c r="G29" s="11">
        <f t="shared" si="3"/>
        <v>0</v>
      </c>
      <c r="I29" s="5">
        <f t="shared" si="4"/>
        <v>0</v>
      </c>
      <c r="J29" s="11">
        <v>9</v>
      </c>
      <c r="K29" s="11">
        <f t="shared" si="5"/>
        <v>95</v>
      </c>
      <c r="L29" s="15"/>
      <c r="M29" s="5">
        <f t="shared" si="6"/>
        <v>0</v>
      </c>
      <c r="N29" s="11"/>
      <c r="O29" s="11">
        <f t="shared" si="7"/>
        <v>0</v>
      </c>
    </row>
    <row r="30" spans="1:15" ht="12.75">
      <c r="A30" s="2">
        <f t="shared" si="8"/>
        <v>27</v>
      </c>
      <c r="B30" s="5" t="s">
        <v>219</v>
      </c>
      <c r="C30" s="5" t="s">
        <v>217</v>
      </c>
      <c r="D30" s="5">
        <f t="shared" si="1"/>
        <v>1</v>
      </c>
      <c r="E30" s="2">
        <f t="shared" si="2"/>
        <v>90</v>
      </c>
      <c r="F30" s="11"/>
      <c r="G30" s="11">
        <f t="shared" si="3"/>
        <v>0</v>
      </c>
      <c r="I30" s="5">
        <f t="shared" si="4"/>
        <v>0</v>
      </c>
      <c r="J30" s="11">
        <v>10</v>
      </c>
      <c r="K30" s="11">
        <f t="shared" si="5"/>
        <v>90</v>
      </c>
      <c r="L30" s="15"/>
      <c r="M30" s="5">
        <f t="shared" si="6"/>
        <v>0</v>
      </c>
      <c r="N30" s="11"/>
      <c r="O30" s="11">
        <f t="shared" si="7"/>
        <v>0</v>
      </c>
    </row>
    <row r="31" spans="1:15" ht="12.75">
      <c r="A31" s="2">
        <f t="shared" si="8"/>
        <v>28</v>
      </c>
      <c r="B31" s="2" t="s">
        <v>249</v>
      </c>
      <c r="C31" s="2" t="s">
        <v>250</v>
      </c>
      <c r="D31" s="5">
        <f t="shared" si="1"/>
        <v>1</v>
      </c>
      <c r="E31" s="2">
        <f t="shared" si="2"/>
        <v>85</v>
      </c>
      <c r="F31" s="10">
        <v>11</v>
      </c>
      <c r="G31" s="11">
        <f t="shared" si="3"/>
        <v>85</v>
      </c>
      <c r="H31" s="2"/>
      <c r="I31" s="5">
        <f t="shared" si="4"/>
        <v>0</v>
      </c>
      <c r="J31" s="11"/>
      <c r="K31" s="11">
        <f t="shared" si="5"/>
        <v>0</v>
      </c>
      <c r="L31" s="15"/>
      <c r="M31" s="5">
        <f t="shared" si="6"/>
        <v>0</v>
      </c>
      <c r="N31" s="11"/>
      <c r="O31" s="11">
        <f t="shared" si="7"/>
        <v>0</v>
      </c>
    </row>
    <row r="32" spans="1:15" ht="12.75">
      <c r="A32" s="2">
        <f t="shared" si="8"/>
        <v>29</v>
      </c>
      <c r="B32" s="2" t="s">
        <v>226</v>
      </c>
      <c r="C32" s="2"/>
      <c r="D32" s="5">
        <f t="shared" si="1"/>
        <v>1</v>
      </c>
      <c r="E32" s="2">
        <f t="shared" si="2"/>
        <v>75</v>
      </c>
      <c r="F32" s="10">
        <v>12</v>
      </c>
      <c r="G32" s="11">
        <f t="shared" si="3"/>
        <v>75</v>
      </c>
      <c r="H32" s="2"/>
      <c r="I32" s="5">
        <f t="shared" si="4"/>
        <v>0</v>
      </c>
      <c r="J32" s="11"/>
      <c r="K32" s="11">
        <f t="shared" si="5"/>
        <v>0</v>
      </c>
      <c r="L32" s="15"/>
      <c r="M32" s="5">
        <f t="shared" si="6"/>
        <v>0</v>
      </c>
      <c r="N32" s="11"/>
      <c r="O32" s="11">
        <f t="shared" si="7"/>
        <v>0</v>
      </c>
    </row>
    <row r="33" spans="1:15" ht="12.75">
      <c r="A33" s="2">
        <v>30</v>
      </c>
      <c r="B33" s="2" t="s">
        <v>251</v>
      </c>
      <c r="C33" s="2" t="s">
        <v>252</v>
      </c>
      <c r="D33" s="5">
        <f t="shared" si="1"/>
        <v>1</v>
      </c>
      <c r="E33" s="2">
        <f t="shared" si="2"/>
        <v>71</v>
      </c>
      <c r="F33" s="10">
        <v>13</v>
      </c>
      <c r="G33" s="11">
        <f t="shared" si="3"/>
        <v>71</v>
      </c>
      <c r="H33" s="2"/>
      <c r="I33" s="5">
        <f t="shared" si="4"/>
        <v>0</v>
      </c>
      <c r="J33" s="11"/>
      <c r="K33" s="11">
        <f t="shared" si="5"/>
        <v>0</v>
      </c>
      <c r="L33" s="15"/>
      <c r="M33" s="5">
        <f t="shared" si="6"/>
        <v>0</v>
      </c>
      <c r="N33" s="11"/>
      <c r="O33" s="11">
        <f t="shared" si="7"/>
        <v>0</v>
      </c>
    </row>
    <row r="34" spans="1:15" ht="12.75">
      <c r="A34" s="2">
        <f t="shared" si="8"/>
        <v>31</v>
      </c>
      <c r="B34" s="5" t="s">
        <v>221</v>
      </c>
      <c r="C34" s="5" t="s">
        <v>222</v>
      </c>
      <c r="D34" s="5">
        <f t="shared" si="1"/>
        <v>1</v>
      </c>
      <c r="E34" s="2">
        <f t="shared" si="2"/>
        <v>71</v>
      </c>
      <c r="F34" s="11"/>
      <c r="G34" s="11">
        <f t="shared" si="3"/>
        <v>0</v>
      </c>
      <c r="I34" s="5">
        <f t="shared" si="4"/>
        <v>0</v>
      </c>
      <c r="J34" s="11">
        <v>13</v>
      </c>
      <c r="K34" s="11">
        <f t="shared" si="5"/>
        <v>71</v>
      </c>
      <c r="L34" s="15"/>
      <c r="M34" s="5">
        <f t="shared" si="6"/>
        <v>0</v>
      </c>
      <c r="N34" s="11"/>
      <c r="O34" s="11">
        <f t="shared" si="7"/>
        <v>0</v>
      </c>
    </row>
    <row r="35" spans="1:15" ht="12.75">
      <c r="A35" s="2">
        <f t="shared" si="8"/>
        <v>32</v>
      </c>
      <c r="B35" s="2" t="s">
        <v>253</v>
      </c>
      <c r="C35" s="2" t="s">
        <v>72</v>
      </c>
      <c r="D35" s="5">
        <f t="shared" si="1"/>
        <v>1</v>
      </c>
      <c r="E35" s="2">
        <f t="shared" si="2"/>
        <v>69</v>
      </c>
      <c r="F35" s="10">
        <v>14</v>
      </c>
      <c r="G35" s="11">
        <f t="shared" si="3"/>
        <v>69</v>
      </c>
      <c r="H35" s="2"/>
      <c r="I35" s="5">
        <f t="shared" si="4"/>
        <v>0</v>
      </c>
      <c r="J35" s="11"/>
      <c r="K35" s="11">
        <f t="shared" si="5"/>
        <v>0</v>
      </c>
      <c r="L35" s="15"/>
      <c r="M35" s="5">
        <f t="shared" si="6"/>
        <v>0</v>
      </c>
      <c r="N35" s="11"/>
      <c r="O35" s="11">
        <f t="shared" si="7"/>
        <v>0</v>
      </c>
    </row>
    <row r="36" spans="1:15" ht="12.75">
      <c r="A36" s="2">
        <v>33</v>
      </c>
      <c r="B36" s="2" t="s">
        <v>254</v>
      </c>
      <c r="C36" s="2" t="s">
        <v>255</v>
      </c>
      <c r="D36" s="5">
        <f aca="true" t="shared" si="9" ref="D36:D53">COUNTA(F36,H36,J36,L36,N36)</f>
        <v>1</v>
      </c>
      <c r="E36" s="2">
        <f aca="true" t="shared" si="10" ref="E36:E53">G36+I36+K36+M36+O36</f>
        <v>66</v>
      </c>
      <c r="F36" s="10">
        <v>15</v>
      </c>
      <c r="G36" s="11">
        <f aca="true" t="shared" si="11" ref="G36:G53">IF(F36&gt;0,(VLOOKUP(F36,PremPoints,2)),0)</f>
        <v>66</v>
      </c>
      <c r="H36" s="2"/>
      <c r="I36" s="5">
        <f aca="true" t="shared" si="12" ref="I36:I53">IF(H36&gt;0,(VLOOKUP(H36,PremPoints,2)),0)</f>
        <v>0</v>
      </c>
      <c r="J36" s="11"/>
      <c r="K36" s="11">
        <f aca="true" t="shared" si="13" ref="K36:K53">IF(J36&gt;0,(VLOOKUP(J36,PremPoints,2)),0)</f>
        <v>0</v>
      </c>
      <c r="L36" s="15"/>
      <c r="M36" s="5">
        <f aca="true" t="shared" si="14" ref="M36:M53">IF(L36&gt;0,(VLOOKUP(L36,PremPoints,2)),0)</f>
        <v>0</v>
      </c>
      <c r="N36" s="11"/>
      <c r="O36" s="11">
        <f aca="true" t="shared" si="15" ref="O36:O53">IF(N36&gt;0,(VLOOKUP(N36,PremPoints,2)),0)</f>
        <v>0</v>
      </c>
    </row>
    <row r="37" spans="1:15" ht="12.75">
      <c r="A37" s="2">
        <f t="shared" si="8"/>
        <v>34</v>
      </c>
      <c r="B37" s="7" t="s">
        <v>161</v>
      </c>
      <c r="C37" s="5" t="s">
        <v>160</v>
      </c>
      <c r="D37" s="5">
        <f t="shared" si="9"/>
        <v>1</v>
      </c>
      <c r="E37" s="2">
        <f t="shared" si="10"/>
        <v>66</v>
      </c>
      <c r="F37" s="12"/>
      <c r="G37" s="11">
        <f t="shared" si="11"/>
        <v>0</v>
      </c>
      <c r="H37" s="5">
        <v>15</v>
      </c>
      <c r="I37" s="5">
        <f t="shared" si="12"/>
        <v>66</v>
      </c>
      <c r="J37" s="11"/>
      <c r="K37" s="11">
        <f t="shared" si="13"/>
        <v>0</v>
      </c>
      <c r="L37" s="15"/>
      <c r="M37" s="5">
        <f t="shared" si="14"/>
        <v>0</v>
      </c>
      <c r="N37" s="11"/>
      <c r="O37" s="11">
        <f t="shared" si="15"/>
        <v>0</v>
      </c>
    </row>
    <row r="38" spans="1:15" ht="12.75">
      <c r="A38" s="2">
        <f t="shared" si="8"/>
        <v>35</v>
      </c>
      <c r="B38" s="2" t="s">
        <v>256</v>
      </c>
      <c r="C38" s="2" t="s">
        <v>257</v>
      </c>
      <c r="D38" s="5">
        <f t="shared" si="9"/>
        <v>1</v>
      </c>
      <c r="E38" s="2">
        <f t="shared" si="10"/>
        <v>64</v>
      </c>
      <c r="F38" s="10">
        <v>16</v>
      </c>
      <c r="G38" s="11">
        <f t="shared" si="11"/>
        <v>64</v>
      </c>
      <c r="H38" s="2"/>
      <c r="I38" s="5">
        <f t="shared" si="12"/>
        <v>0</v>
      </c>
      <c r="J38" s="11"/>
      <c r="K38" s="11">
        <f t="shared" si="13"/>
        <v>0</v>
      </c>
      <c r="L38" s="15"/>
      <c r="M38" s="5">
        <f t="shared" si="14"/>
        <v>0</v>
      </c>
      <c r="N38" s="11"/>
      <c r="O38" s="11">
        <f t="shared" si="15"/>
        <v>0</v>
      </c>
    </row>
    <row r="39" spans="1:15" ht="12.75">
      <c r="A39" s="2">
        <f t="shared" si="8"/>
        <v>36</v>
      </c>
      <c r="B39" s="5" t="s">
        <v>224</v>
      </c>
      <c r="C39" s="5" t="s">
        <v>225</v>
      </c>
      <c r="D39" s="5">
        <f t="shared" si="9"/>
        <v>1</v>
      </c>
      <c r="E39" s="2">
        <f t="shared" si="10"/>
        <v>64</v>
      </c>
      <c r="F39" s="11"/>
      <c r="G39" s="11">
        <f t="shared" si="11"/>
        <v>0</v>
      </c>
      <c r="I39" s="5">
        <f t="shared" si="12"/>
        <v>0</v>
      </c>
      <c r="J39" s="11">
        <v>16</v>
      </c>
      <c r="K39" s="11">
        <f t="shared" si="13"/>
        <v>64</v>
      </c>
      <c r="L39" s="15"/>
      <c r="M39" s="5">
        <f t="shared" si="14"/>
        <v>0</v>
      </c>
      <c r="N39" s="11"/>
      <c r="O39" s="11">
        <f t="shared" si="15"/>
        <v>0</v>
      </c>
    </row>
    <row r="40" spans="1:15" ht="12.75">
      <c r="A40" s="2">
        <f t="shared" si="8"/>
        <v>37</v>
      </c>
      <c r="B40" s="4" t="s">
        <v>162</v>
      </c>
      <c r="C40" s="5" t="s">
        <v>159</v>
      </c>
      <c r="D40" s="5">
        <f t="shared" si="9"/>
        <v>1</v>
      </c>
      <c r="E40" s="2">
        <f t="shared" si="10"/>
        <v>60</v>
      </c>
      <c r="F40" s="12"/>
      <c r="G40" s="11">
        <f t="shared" si="11"/>
        <v>0</v>
      </c>
      <c r="H40" s="5">
        <v>18</v>
      </c>
      <c r="I40" s="5">
        <f t="shared" si="12"/>
        <v>60</v>
      </c>
      <c r="J40" s="11"/>
      <c r="K40" s="11">
        <f t="shared" si="13"/>
        <v>0</v>
      </c>
      <c r="L40" s="15"/>
      <c r="M40" s="5">
        <f t="shared" si="14"/>
        <v>0</v>
      </c>
      <c r="N40" s="11"/>
      <c r="O40" s="11">
        <f t="shared" si="15"/>
        <v>0</v>
      </c>
    </row>
    <row r="41" spans="1:15" ht="12.75">
      <c r="A41" s="2">
        <f t="shared" si="8"/>
        <v>38</v>
      </c>
      <c r="B41" s="5" t="s">
        <v>227</v>
      </c>
      <c r="D41" s="5">
        <f t="shared" si="9"/>
        <v>1</v>
      </c>
      <c r="E41" s="2">
        <f t="shared" si="10"/>
        <v>58</v>
      </c>
      <c r="F41" s="11"/>
      <c r="G41" s="11">
        <f t="shared" si="11"/>
        <v>0</v>
      </c>
      <c r="I41" s="5">
        <f t="shared" si="12"/>
        <v>0</v>
      </c>
      <c r="J41" s="11">
        <v>19</v>
      </c>
      <c r="K41" s="11">
        <f t="shared" si="13"/>
        <v>58</v>
      </c>
      <c r="L41" s="15"/>
      <c r="M41" s="5">
        <f t="shared" si="14"/>
        <v>0</v>
      </c>
      <c r="N41" s="11"/>
      <c r="O41" s="11">
        <f t="shared" si="15"/>
        <v>0</v>
      </c>
    </row>
    <row r="42" spans="1:15" ht="12.75">
      <c r="A42" s="2">
        <f t="shared" si="8"/>
        <v>39</v>
      </c>
      <c r="B42" s="5" t="s">
        <v>228</v>
      </c>
      <c r="C42" s="5" t="s">
        <v>229</v>
      </c>
      <c r="D42" s="5">
        <f t="shared" si="9"/>
        <v>1</v>
      </c>
      <c r="E42" s="2">
        <f t="shared" si="10"/>
        <v>56</v>
      </c>
      <c r="F42" s="11"/>
      <c r="G42" s="11">
        <f t="shared" si="11"/>
        <v>0</v>
      </c>
      <c r="I42" s="5">
        <f t="shared" si="12"/>
        <v>0</v>
      </c>
      <c r="J42" s="11">
        <v>20</v>
      </c>
      <c r="K42" s="11">
        <f t="shared" si="13"/>
        <v>56</v>
      </c>
      <c r="L42" s="15"/>
      <c r="M42" s="5">
        <f t="shared" si="14"/>
        <v>0</v>
      </c>
      <c r="N42" s="11"/>
      <c r="O42" s="11">
        <f t="shared" si="15"/>
        <v>0</v>
      </c>
    </row>
    <row r="43" spans="1:15" ht="12.75">
      <c r="A43" s="2">
        <f t="shared" si="8"/>
        <v>40</v>
      </c>
      <c r="B43" s="4" t="s">
        <v>164</v>
      </c>
      <c r="C43" s="8" t="s">
        <v>241</v>
      </c>
      <c r="D43" s="5">
        <f t="shared" si="9"/>
        <v>1</v>
      </c>
      <c r="E43" s="2">
        <f t="shared" si="10"/>
        <v>49</v>
      </c>
      <c r="F43" s="12"/>
      <c r="G43" s="11">
        <f t="shared" si="11"/>
        <v>0</v>
      </c>
      <c r="H43" s="5">
        <v>24</v>
      </c>
      <c r="I43" s="5">
        <f t="shared" si="12"/>
        <v>49</v>
      </c>
      <c r="J43" s="11"/>
      <c r="K43" s="11">
        <f t="shared" si="13"/>
        <v>0</v>
      </c>
      <c r="L43" s="15"/>
      <c r="M43" s="5">
        <f t="shared" si="14"/>
        <v>0</v>
      </c>
      <c r="N43" s="11"/>
      <c r="O43" s="11">
        <f t="shared" si="15"/>
        <v>0</v>
      </c>
    </row>
    <row r="44" spans="1:15" ht="12.75">
      <c r="A44" s="2">
        <f t="shared" si="8"/>
        <v>41</v>
      </c>
      <c r="B44" s="4" t="s">
        <v>165</v>
      </c>
      <c r="C44" s="8" t="s">
        <v>241</v>
      </c>
      <c r="D44" s="5">
        <f t="shared" si="9"/>
        <v>1</v>
      </c>
      <c r="E44" s="2">
        <f t="shared" si="10"/>
        <v>48</v>
      </c>
      <c r="F44" s="12"/>
      <c r="G44" s="11">
        <f t="shared" si="11"/>
        <v>0</v>
      </c>
      <c r="H44" s="5">
        <v>25</v>
      </c>
      <c r="I44" s="5">
        <f t="shared" si="12"/>
        <v>48</v>
      </c>
      <c r="J44" s="11"/>
      <c r="K44" s="11">
        <f t="shared" si="13"/>
        <v>0</v>
      </c>
      <c r="L44" s="15"/>
      <c r="M44" s="5">
        <f t="shared" si="14"/>
        <v>0</v>
      </c>
      <c r="N44" s="11"/>
      <c r="O44" s="11">
        <f t="shared" si="15"/>
        <v>0</v>
      </c>
    </row>
    <row r="45" spans="1:15" ht="12.75">
      <c r="A45" s="2">
        <f t="shared" si="8"/>
        <v>42</v>
      </c>
      <c r="B45" s="5" t="s">
        <v>110</v>
      </c>
      <c r="C45" s="5" t="s">
        <v>86</v>
      </c>
      <c r="D45" s="5">
        <f t="shared" si="9"/>
        <v>1</v>
      </c>
      <c r="E45" s="2">
        <f t="shared" si="10"/>
        <v>48</v>
      </c>
      <c r="F45" s="11"/>
      <c r="G45" s="11">
        <f t="shared" si="11"/>
        <v>0</v>
      </c>
      <c r="I45" s="5">
        <f t="shared" si="12"/>
        <v>0</v>
      </c>
      <c r="J45" s="11">
        <v>25</v>
      </c>
      <c r="K45" s="11">
        <f t="shared" si="13"/>
        <v>48</v>
      </c>
      <c r="L45" s="15"/>
      <c r="M45" s="5">
        <f t="shared" si="14"/>
        <v>0</v>
      </c>
      <c r="N45" s="11"/>
      <c r="O45" s="11">
        <f t="shared" si="15"/>
        <v>0</v>
      </c>
    </row>
    <row r="46" spans="1:15" ht="12.75">
      <c r="A46" s="2">
        <f t="shared" si="8"/>
        <v>43</v>
      </c>
      <c r="B46" s="5" t="s">
        <v>230</v>
      </c>
      <c r="C46" s="5" t="s">
        <v>9</v>
      </c>
      <c r="D46" s="5">
        <f t="shared" si="9"/>
        <v>1</v>
      </c>
      <c r="E46" s="2">
        <f t="shared" si="10"/>
        <v>47</v>
      </c>
      <c r="F46" s="11"/>
      <c r="G46" s="11">
        <f t="shared" si="11"/>
        <v>0</v>
      </c>
      <c r="I46" s="5">
        <f t="shared" si="12"/>
        <v>0</v>
      </c>
      <c r="J46" s="11">
        <v>26</v>
      </c>
      <c r="K46" s="11">
        <f t="shared" si="13"/>
        <v>47</v>
      </c>
      <c r="L46" s="15"/>
      <c r="M46" s="5">
        <f t="shared" si="14"/>
        <v>0</v>
      </c>
      <c r="N46" s="11"/>
      <c r="O46" s="11">
        <f t="shared" si="15"/>
        <v>0</v>
      </c>
    </row>
    <row r="47" spans="1:15" ht="12.75">
      <c r="A47" s="2">
        <f t="shared" si="8"/>
        <v>44</v>
      </c>
      <c r="B47" s="5" t="s">
        <v>231</v>
      </c>
      <c r="D47" s="5">
        <f t="shared" si="9"/>
        <v>1</v>
      </c>
      <c r="E47" s="2">
        <f t="shared" si="10"/>
        <v>46</v>
      </c>
      <c r="F47" s="11"/>
      <c r="G47" s="11">
        <f t="shared" si="11"/>
        <v>0</v>
      </c>
      <c r="I47" s="5">
        <f t="shared" si="12"/>
        <v>0</v>
      </c>
      <c r="J47" s="11">
        <v>27</v>
      </c>
      <c r="K47" s="11">
        <f t="shared" si="13"/>
        <v>46</v>
      </c>
      <c r="L47" s="15"/>
      <c r="M47" s="5">
        <f t="shared" si="14"/>
        <v>0</v>
      </c>
      <c r="N47" s="11"/>
      <c r="O47" s="11">
        <f t="shared" si="15"/>
        <v>0</v>
      </c>
    </row>
    <row r="48" spans="1:15" ht="12.75">
      <c r="A48" s="2">
        <f t="shared" si="8"/>
        <v>45</v>
      </c>
      <c r="B48" s="5" t="s">
        <v>232</v>
      </c>
      <c r="C48" s="5" t="s">
        <v>81</v>
      </c>
      <c r="D48" s="5">
        <f t="shared" si="9"/>
        <v>1</v>
      </c>
      <c r="E48" s="2">
        <f t="shared" si="10"/>
        <v>45</v>
      </c>
      <c r="F48" s="11"/>
      <c r="G48" s="11">
        <f t="shared" si="11"/>
        <v>0</v>
      </c>
      <c r="I48" s="5">
        <f t="shared" si="12"/>
        <v>0</v>
      </c>
      <c r="J48" s="11">
        <v>28</v>
      </c>
      <c r="K48" s="11">
        <f t="shared" si="13"/>
        <v>45</v>
      </c>
      <c r="L48" s="15"/>
      <c r="M48" s="5">
        <f t="shared" si="14"/>
        <v>0</v>
      </c>
      <c r="N48" s="11"/>
      <c r="O48" s="11">
        <f t="shared" si="15"/>
        <v>0</v>
      </c>
    </row>
    <row r="49" spans="1:15" ht="12.75">
      <c r="A49" s="2">
        <f t="shared" si="8"/>
        <v>46</v>
      </c>
      <c r="B49" s="5" t="s">
        <v>233</v>
      </c>
      <c r="C49" s="5" t="s">
        <v>9</v>
      </c>
      <c r="D49" s="5">
        <f t="shared" si="9"/>
        <v>1</v>
      </c>
      <c r="E49" s="2">
        <f t="shared" si="10"/>
        <v>44</v>
      </c>
      <c r="F49" s="11"/>
      <c r="G49" s="11">
        <f t="shared" si="11"/>
        <v>0</v>
      </c>
      <c r="I49" s="5">
        <f t="shared" si="12"/>
        <v>0</v>
      </c>
      <c r="J49" s="11">
        <v>29</v>
      </c>
      <c r="K49" s="11">
        <f t="shared" si="13"/>
        <v>44</v>
      </c>
      <c r="L49" s="15"/>
      <c r="M49" s="5">
        <f t="shared" si="14"/>
        <v>0</v>
      </c>
      <c r="N49" s="11"/>
      <c r="O49" s="11">
        <f t="shared" si="15"/>
        <v>0</v>
      </c>
    </row>
    <row r="50" spans="1:15" ht="12.75">
      <c r="A50" s="2">
        <f t="shared" si="8"/>
        <v>47</v>
      </c>
      <c r="B50" s="5" t="s">
        <v>234</v>
      </c>
      <c r="D50" s="5">
        <f t="shared" si="9"/>
        <v>1</v>
      </c>
      <c r="E50" s="2">
        <f t="shared" si="10"/>
        <v>39</v>
      </c>
      <c r="F50" s="11"/>
      <c r="G50" s="11">
        <f t="shared" si="11"/>
        <v>0</v>
      </c>
      <c r="I50" s="5">
        <f t="shared" si="12"/>
        <v>0</v>
      </c>
      <c r="J50" s="11">
        <v>34</v>
      </c>
      <c r="K50" s="11">
        <f t="shared" si="13"/>
        <v>39</v>
      </c>
      <c r="L50" s="15"/>
      <c r="M50" s="5">
        <f t="shared" si="14"/>
        <v>0</v>
      </c>
      <c r="N50" s="11"/>
      <c r="O50" s="11">
        <f t="shared" si="15"/>
        <v>0</v>
      </c>
    </row>
    <row r="51" spans="1:15" ht="12.75">
      <c r="A51" s="2">
        <f t="shared" si="8"/>
        <v>48</v>
      </c>
      <c r="B51" s="5" t="s">
        <v>235</v>
      </c>
      <c r="D51" s="5">
        <f t="shared" si="9"/>
        <v>1</v>
      </c>
      <c r="E51" s="2">
        <f t="shared" si="10"/>
        <v>38</v>
      </c>
      <c r="F51" s="11"/>
      <c r="G51" s="11">
        <f t="shared" si="11"/>
        <v>0</v>
      </c>
      <c r="I51" s="5">
        <f t="shared" si="12"/>
        <v>0</v>
      </c>
      <c r="J51" s="11">
        <v>35</v>
      </c>
      <c r="K51" s="11">
        <f t="shared" si="13"/>
        <v>38</v>
      </c>
      <c r="L51" s="15"/>
      <c r="M51" s="5">
        <f t="shared" si="14"/>
        <v>0</v>
      </c>
      <c r="N51" s="11"/>
      <c r="O51" s="11">
        <f t="shared" si="15"/>
        <v>0</v>
      </c>
    </row>
    <row r="52" spans="1:15" ht="12.75">
      <c r="A52" s="2">
        <f t="shared" si="8"/>
        <v>49</v>
      </c>
      <c r="B52" s="5" t="s">
        <v>236</v>
      </c>
      <c r="C52" s="5" t="s">
        <v>222</v>
      </c>
      <c r="D52" s="5">
        <f t="shared" si="9"/>
        <v>1</v>
      </c>
      <c r="E52" s="2">
        <f t="shared" si="10"/>
        <v>37</v>
      </c>
      <c r="F52" s="11"/>
      <c r="G52" s="11">
        <f t="shared" si="11"/>
        <v>0</v>
      </c>
      <c r="I52" s="5">
        <f t="shared" si="12"/>
        <v>0</v>
      </c>
      <c r="J52" s="11">
        <v>36</v>
      </c>
      <c r="K52" s="11">
        <f t="shared" si="13"/>
        <v>37</v>
      </c>
      <c r="L52" s="15"/>
      <c r="M52" s="5">
        <f t="shared" si="14"/>
        <v>0</v>
      </c>
      <c r="N52" s="11"/>
      <c r="O52" s="11">
        <f t="shared" si="15"/>
        <v>0</v>
      </c>
    </row>
    <row r="53" spans="1:15" ht="12.75">
      <c r="A53" s="2">
        <f t="shared" si="8"/>
        <v>50</v>
      </c>
      <c r="B53" s="5" t="s">
        <v>237</v>
      </c>
      <c r="C53" s="5" t="s">
        <v>222</v>
      </c>
      <c r="D53" s="5">
        <f t="shared" si="9"/>
        <v>1</v>
      </c>
      <c r="E53" s="2">
        <f t="shared" si="10"/>
        <v>36</v>
      </c>
      <c r="F53" s="11"/>
      <c r="G53" s="11">
        <f t="shared" si="11"/>
        <v>0</v>
      </c>
      <c r="I53" s="5">
        <f t="shared" si="12"/>
        <v>0</v>
      </c>
      <c r="J53" s="11">
        <v>37</v>
      </c>
      <c r="K53" s="11">
        <f t="shared" si="13"/>
        <v>36</v>
      </c>
      <c r="L53" s="15"/>
      <c r="M53" s="5">
        <f t="shared" si="14"/>
        <v>0</v>
      </c>
      <c r="N53" s="11"/>
      <c r="O53" s="11">
        <f t="shared" si="15"/>
        <v>0</v>
      </c>
    </row>
  </sheetData>
  <sheetProtection/>
  <mergeCells count="6">
    <mergeCell ref="A1:B1"/>
    <mergeCell ref="F1:G1"/>
    <mergeCell ref="H1:I1"/>
    <mergeCell ref="J1:K1"/>
    <mergeCell ref="L1:M1"/>
    <mergeCell ref="N1:O1"/>
  </mergeCells>
  <conditionalFormatting sqref="N4">
    <cfRule type="cellIs" priority="21" dxfId="14" operator="equal" stopIfTrue="1">
      <formula>0</formula>
    </cfRule>
  </conditionalFormatting>
  <conditionalFormatting sqref="I4 M4 M6 I6 I9:I10 M9:M10 M14:M15 I14:I15 M17:M53 I17:I53">
    <cfRule type="cellIs" priority="20" dxfId="3" operator="equal" stopIfTrue="1">
      <formula>0</formula>
    </cfRule>
  </conditionalFormatting>
  <conditionalFormatting sqref="G4 O4 K4 K6 O6 G6 G9:G10 O9:O10 K9:K10 K14:K15 O14:O15 G14:G15 K17:K53 O17:O53 G17:G53">
    <cfRule type="cellIs" priority="25" dxfId="0" operator="equal" stopIfTrue="1">
      <formula>0</formula>
    </cfRule>
  </conditionalFormatting>
  <conditionalFormatting sqref="M11 I11">
    <cfRule type="cellIs" priority="17" dxfId="3" operator="equal" stopIfTrue="1">
      <formula>0</formula>
    </cfRule>
  </conditionalFormatting>
  <conditionalFormatting sqref="K11 O11 G11">
    <cfRule type="cellIs" priority="18" dxfId="0" operator="equal" stopIfTrue="1">
      <formula>0</formula>
    </cfRule>
  </conditionalFormatting>
  <conditionalFormatting sqref="M12 I12">
    <cfRule type="cellIs" priority="15" dxfId="3" operator="equal" stopIfTrue="1">
      <formula>0</formula>
    </cfRule>
  </conditionalFormatting>
  <conditionalFormatting sqref="K12 O12 G12">
    <cfRule type="cellIs" priority="16" dxfId="0" operator="equal" stopIfTrue="1">
      <formula>0</formula>
    </cfRule>
  </conditionalFormatting>
  <conditionalFormatting sqref="I16 M16">
    <cfRule type="cellIs" priority="11" dxfId="3" operator="equal" stopIfTrue="1">
      <formula>0</formula>
    </cfRule>
  </conditionalFormatting>
  <conditionalFormatting sqref="G16 O16 K16">
    <cfRule type="cellIs" priority="12" dxfId="0" operator="equal" stopIfTrue="1">
      <formula>0</formula>
    </cfRule>
  </conditionalFormatting>
  <conditionalFormatting sqref="M5 I5">
    <cfRule type="cellIs" priority="7" dxfId="3" operator="equal" stopIfTrue="1">
      <formula>0</formula>
    </cfRule>
  </conditionalFormatting>
  <conditionalFormatting sqref="K5 O5 G5">
    <cfRule type="cellIs" priority="8" dxfId="0" operator="equal" stopIfTrue="1">
      <formula>0</formula>
    </cfRule>
  </conditionalFormatting>
  <conditionalFormatting sqref="I7 M7">
    <cfRule type="cellIs" priority="5" dxfId="3" operator="equal" stopIfTrue="1">
      <formula>0</formula>
    </cfRule>
  </conditionalFormatting>
  <conditionalFormatting sqref="G7 O7 K7">
    <cfRule type="cellIs" priority="6" dxfId="0" operator="equal" stopIfTrue="1">
      <formula>0</formula>
    </cfRule>
  </conditionalFormatting>
  <conditionalFormatting sqref="M8 I8">
    <cfRule type="cellIs" priority="3" dxfId="3" operator="equal" stopIfTrue="1">
      <formula>0</formula>
    </cfRule>
  </conditionalFormatting>
  <conditionalFormatting sqref="K8 O8 G8">
    <cfRule type="cellIs" priority="4" dxfId="0" operator="equal" stopIfTrue="1">
      <formula>0</formula>
    </cfRule>
  </conditionalFormatting>
  <conditionalFormatting sqref="M13 I13">
    <cfRule type="cellIs" priority="1" dxfId="3" operator="equal" stopIfTrue="1">
      <formula>0</formula>
    </cfRule>
  </conditionalFormatting>
  <conditionalFormatting sqref="K13 O13 G13">
    <cfRule type="cellIs" priority="2" dxfId="0" operator="equal" stopIfTrue="1">
      <formula>0</formula>
    </cfRule>
  </conditionalFormatting>
  <printOptions gridLines="1"/>
  <pageMargins left="0.7500000000000001" right="0.7500000000000001" top="1" bottom="1" header="0.5" footer="0.5"/>
  <pageSetup fitToHeight="0" fitToWidth="1" horizontalDpi="600" verticalDpi="600" orientation="landscape" scale="7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77" zoomScaleNormal="77" zoomScalePageLayoutView="0" workbookViewId="0" topLeftCell="A1">
      <selection activeCell="A25" sqref="A25"/>
    </sheetView>
  </sheetViews>
  <sheetFormatPr defaultColWidth="7.7109375" defaultRowHeight="12.75"/>
  <cols>
    <col min="1" max="1" width="6.7109375" style="5" customWidth="1"/>
    <col min="2" max="2" width="25.8515625" style="5" customWidth="1"/>
    <col min="3" max="3" width="34.7109375" style="5" customWidth="1"/>
    <col min="4" max="4" width="10.7109375" style="5" customWidth="1"/>
    <col min="5" max="5" width="12.28125" style="5" customWidth="1"/>
    <col min="6" max="6" width="9.8515625" style="5" customWidth="1"/>
    <col min="7" max="7" width="9.421875" style="5" customWidth="1"/>
    <col min="8" max="8" width="11.140625" style="5" customWidth="1"/>
    <col min="9" max="9" width="10.28125" style="5" customWidth="1"/>
    <col min="10" max="10" width="7.7109375" style="5" customWidth="1"/>
    <col min="11" max="11" width="8.28125" style="5" customWidth="1"/>
    <col min="12" max="16384" width="7.7109375" style="5" customWidth="1"/>
  </cols>
  <sheetData>
    <row r="1" spans="1:15" ht="36.75" customHeight="1">
      <c r="A1" s="28" t="s">
        <v>166</v>
      </c>
      <c r="B1" s="28"/>
      <c r="C1" s="18" t="s">
        <v>0</v>
      </c>
      <c r="F1" s="29" t="s">
        <v>44</v>
      </c>
      <c r="G1" s="30"/>
      <c r="H1" s="31" t="s">
        <v>5</v>
      </c>
      <c r="I1" s="31"/>
      <c r="J1" s="32" t="s">
        <v>53</v>
      </c>
      <c r="K1" s="32"/>
      <c r="L1" s="33" t="s">
        <v>54</v>
      </c>
      <c r="M1" s="33"/>
      <c r="N1" s="32" t="s">
        <v>55</v>
      </c>
      <c r="O1" s="32"/>
    </row>
    <row r="2" spans="1:15" ht="38.25">
      <c r="A2" s="1" t="s">
        <v>66</v>
      </c>
      <c r="B2" s="1" t="s">
        <v>67</v>
      </c>
      <c r="C2" s="1" t="s">
        <v>68</v>
      </c>
      <c r="D2" s="1" t="s">
        <v>69</v>
      </c>
      <c r="E2" s="1" t="s">
        <v>149</v>
      </c>
      <c r="F2" s="9" t="s">
        <v>4</v>
      </c>
      <c r="G2" s="9" t="s">
        <v>70</v>
      </c>
      <c r="H2" s="1" t="s">
        <v>6</v>
      </c>
      <c r="I2" s="1" t="s">
        <v>70</v>
      </c>
      <c r="J2" s="16" t="s">
        <v>49</v>
      </c>
      <c r="K2" s="16" t="s">
        <v>50</v>
      </c>
      <c r="L2" s="17" t="s">
        <v>49</v>
      </c>
      <c r="M2" s="17" t="s">
        <v>50</v>
      </c>
      <c r="N2" s="16" t="s">
        <v>49</v>
      </c>
      <c r="O2" s="16" t="s">
        <v>50</v>
      </c>
    </row>
    <row r="3" spans="1:15" ht="12.75" hidden="1">
      <c r="A3" s="22">
        <v>0</v>
      </c>
      <c r="B3" s="22"/>
      <c r="C3" s="22"/>
      <c r="D3" s="22"/>
      <c r="E3" s="22"/>
      <c r="F3" s="21"/>
      <c r="G3" s="21"/>
      <c r="H3" s="22"/>
      <c r="I3" s="22"/>
      <c r="J3" s="24"/>
      <c r="K3" s="24"/>
      <c r="L3" s="25"/>
      <c r="M3" s="25"/>
      <c r="N3" s="24"/>
      <c r="O3" s="24"/>
    </row>
    <row r="4" spans="1:15" ht="12.75">
      <c r="A4" s="2">
        <f>A3+1</f>
        <v>1</v>
      </c>
      <c r="B4" s="2" t="s">
        <v>167</v>
      </c>
      <c r="C4" s="5" t="s">
        <v>169</v>
      </c>
      <c r="D4" s="2">
        <f>COUNTA(F4,H4,J4,L4,N4)</f>
        <v>4</v>
      </c>
      <c r="E4" s="2">
        <f>G4+I4+K4+M4+O4</f>
        <v>590</v>
      </c>
      <c r="F4" s="10"/>
      <c r="G4" s="11">
        <f>IF(F4&gt;0,(VLOOKUP(F4,PremPoints,2)),0)</f>
        <v>0</v>
      </c>
      <c r="H4" s="2">
        <v>1</v>
      </c>
      <c r="I4" s="5">
        <f>IF(H4&gt;0,(VLOOKUP(H4,PremPoints,2)),0)</f>
        <v>200</v>
      </c>
      <c r="J4" s="11">
        <v>12</v>
      </c>
      <c r="K4" s="11">
        <f>IF(J4&gt;0,(VLOOKUP(J4,PremPoints,2)),0)</f>
        <v>75</v>
      </c>
      <c r="L4" s="15">
        <v>7</v>
      </c>
      <c r="M4" s="5">
        <f>IF(L4&gt;0,(VLOOKUP(L4,PremPoints,2)),0)</f>
        <v>115</v>
      </c>
      <c r="N4" s="11">
        <v>1</v>
      </c>
      <c r="O4" s="11">
        <f>IF(N4&gt;0,VLOOKUP(N4,PremPoints,2),0)</f>
        <v>200</v>
      </c>
    </row>
    <row r="5" spans="1:15" ht="12.75">
      <c r="A5" s="2">
        <v>2</v>
      </c>
      <c r="B5" s="2" t="s">
        <v>262</v>
      </c>
      <c r="C5" s="2" t="s">
        <v>30</v>
      </c>
      <c r="D5" s="2">
        <f aca="true" t="shared" si="0" ref="D5:D29">COUNTA(F5,H5,J5,L5,N5)</f>
        <v>5</v>
      </c>
      <c r="E5" s="2">
        <f aca="true" t="shared" si="1" ref="E5:E29">G5+I5+K5+M5+O5</f>
        <v>575</v>
      </c>
      <c r="F5" s="10">
        <v>3</v>
      </c>
      <c r="G5" s="11">
        <f aca="true" t="shared" si="2" ref="G5:G30">IF(F5&gt;0,(VLOOKUP(F5,PremPoints,2)),0)</f>
        <v>155</v>
      </c>
      <c r="H5" s="2">
        <v>6</v>
      </c>
      <c r="I5" s="5">
        <f aca="true" t="shared" si="3" ref="I5:I30">IF(H5&gt;0,(VLOOKUP(H5,PremPoints,2)),0)</f>
        <v>120</v>
      </c>
      <c r="J5" s="11">
        <v>11</v>
      </c>
      <c r="K5" s="11">
        <f aca="true" t="shared" si="4" ref="K5:K30">IF(J5&gt;0,(VLOOKUP(J5,PremPoints,2)),0)</f>
        <v>85</v>
      </c>
      <c r="L5" s="15">
        <v>9</v>
      </c>
      <c r="M5" s="5">
        <f aca="true" t="shared" si="5" ref="M5:M30">IF(L5&gt;0,(VLOOKUP(L5,PremPoints,2)),0)</f>
        <v>95</v>
      </c>
      <c r="N5" s="11">
        <v>6</v>
      </c>
      <c r="O5" s="11">
        <f aca="true" t="shared" si="6" ref="O5:O30">IF(N5&gt;0,VLOOKUP(N5,PremPoints,2),0)</f>
        <v>120</v>
      </c>
    </row>
    <row r="6" spans="1:15" ht="12.75">
      <c r="A6" s="2">
        <f>A5+1</f>
        <v>3</v>
      </c>
      <c r="B6" s="2" t="s">
        <v>168</v>
      </c>
      <c r="C6" s="5" t="s">
        <v>169</v>
      </c>
      <c r="D6" s="2">
        <f t="shared" si="0"/>
        <v>4</v>
      </c>
      <c r="E6" s="2">
        <f t="shared" si="1"/>
        <v>545</v>
      </c>
      <c r="F6" s="11"/>
      <c r="G6" s="11">
        <f t="shared" si="2"/>
        <v>0</v>
      </c>
      <c r="H6" s="2">
        <v>2</v>
      </c>
      <c r="I6" s="5">
        <f t="shared" si="3"/>
        <v>175</v>
      </c>
      <c r="J6" s="11">
        <v>8</v>
      </c>
      <c r="K6" s="11">
        <f t="shared" si="4"/>
        <v>100</v>
      </c>
      <c r="L6" s="15">
        <v>4</v>
      </c>
      <c r="M6" s="5">
        <f t="shared" si="5"/>
        <v>140</v>
      </c>
      <c r="N6" s="11">
        <v>5</v>
      </c>
      <c r="O6" s="11">
        <f t="shared" si="6"/>
        <v>130</v>
      </c>
    </row>
    <row r="7" spans="1:15" ht="12.75">
      <c r="A7" s="2">
        <v>4</v>
      </c>
      <c r="B7" s="26" t="s">
        <v>23</v>
      </c>
      <c r="C7" s="26" t="s">
        <v>24</v>
      </c>
      <c r="D7" s="2">
        <f>COUNTA(F7,H7,J7,L7,N7)</f>
        <v>3</v>
      </c>
      <c r="E7" s="2">
        <f>G7+I7+K7+M7+O7</f>
        <v>530</v>
      </c>
      <c r="F7" s="11"/>
      <c r="G7" s="11">
        <f>IF(F7&gt;0,(VLOOKUP(F7,PremPoints,2)),0)</f>
        <v>0</v>
      </c>
      <c r="I7" s="5">
        <f>IF(H7&gt;0,(VLOOKUP(H7,PremPoints,2)),0)</f>
        <v>0</v>
      </c>
      <c r="J7" s="11">
        <v>1</v>
      </c>
      <c r="K7" s="11">
        <f>IF(J7&gt;0,(VLOOKUP(J7,PremPoints,2)),0)</f>
        <v>200</v>
      </c>
      <c r="L7" s="5">
        <v>3</v>
      </c>
      <c r="M7" s="5">
        <f>IF(L7&gt;0,(VLOOKUP(L7,PremPoints,2)),0)</f>
        <v>155</v>
      </c>
      <c r="N7" s="11">
        <v>2</v>
      </c>
      <c r="O7" s="11">
        <f>IF(N7&gt;0,VLOOKUP(N7,PremPoints,2),0)</f>
        <v>175</v>
      </c>
    </row>
    <row r="8" spans="1:15" ht="12.75">
      <c r="A8" s="2">
        <v>5</v>
      </c>
      <c r="B8" s="26" t="s">
        <v>26</v>
      </c>
      <c r="C8" s="26" t="s">
        <v>259</v>
      </c>
      <c r="D8" s="2">
        <f>COUNTA(F8,H8,J8,L8,N8)</f>
        <v>3</v>
      </c>
      <c r="E8" s="2">
        <f>G8+I8+K8+M8+O8</f>
        <v>425</v>
      </c>
      <c r="F8" s="11"/>
      <c r="G8" s="11">
        <f>IF(F8&gt;0,(VLOOKUP(F8,PremPoints,2)),0)</f>
        <v>0</v>
      </c>
      <c r="I8" s="5">
        <f>IF(H8&gt;0,(VLOOKUP(H8,PremPoints,2)),0)</f>
        <v>0</v>
      </c>
      <c r="J8" s="11">
        <v>3</v>
      </c>
      <c r="K8" s="11">
        <f>IF(J8&gt;0,(VLOOKUP(J8,PremPoints,2)),0)</f>
        <v>155</v>
      </c>
      <c r="L8" s="5">
        <v>5</v>
      </c>
      <c r="M8" s="5">
        <f>IF(L8&gt;0,(VLOOKUP(L8,PremPoints,2)),0)</f>
        <v>130</v>
      </c>
      <c r="N8" s="11">
        <v>4</v>
      </c>
      <c r="O8" s="11">
        <f>IF(N8&gt;0,VLOOKUP(N8,PremPoints,2),0)</f>
        <v>140</v>
      </c>
    </row>
    <row r="9" spans="1:15" ht="12.75">
      <c r="A9" s="2">
        <v>6</v>
      </c>
      <c r="B9" s="26" t="s">
        <v>25</v>
      </c>
      <c r="C9" s="26" t="s">
        <v>24</v>
      </c>
      <c r="D9" s="2">
        <f>COUNTA(F9,H9,J9,L9,N9)</f>
        <v>2</v>
      </c>
      <c r="E9" s="2">
        <f>G9+I9+K9+M9+O9</f>
        <v>375</v>
      </c>
      <c r="F9" s="11"/>
      <c r="G9" s="11">
        <f>IF(F9&gt;0,(VLOOKUP(F9,PremPoints,2)),0)</f>
        <v>0</v>
      </c>
      <c r="I9" s="5">
        <f>IF(H9&gt;0,(VLOOKUP(H9,PremPoints,2)),0)</f>
        <v>0</v>
      </c>
      <c r="J9" s="11">
        <v>2</v>
      </c>
      <c r="K9" s="11">
        <f>IF(J9&gt;0,(VLOOKUP(J9,PremPoints,2)),0)</f>
        <v>175</v>
      </c>
      <c r="L9" s="5">
        <v>1</v>
      </c>
      <c r="M9" s="5">
        <f>IF(L9&gt;0,(VLOOKUP(L9,PremPoints,2)),0)</f>
        <v>200</v>
      </c>
      <c r="N9" s="11"/>
      <c r="O9" s="11">
        <f>IF(N9&gt;0,VLOOKUP(N9,PremPoints,2),0)</f>
        <v>0</v>
      </c>
    </row>
    <row r="10" spans="1:15" ht="12.75">
      <c r="A10" s="2">
        <v>7</v>
      </c>
      <c r="B10" s="2" t="s">
        <v>170</v>
      </c>
      <c r="C10" s="5" t="s">
        <v>169</v>
      </c>
      <c r="D10" s="2">
        <f t="shared" si="0"/>
        <v>3</v>
      </c>
      <c r="E10" s="2">
        <f t="shared" si="1"/>
        <v>350</v>
      </c>
      <c r="F10" s="11"/>
      <c r="G10" s="11">
        <f t="shared" si="2"/>
        <v>0</v>
      </c>
      <c r="H10" s="2">
        <v>3</v>
      </c>
      <c r="I10" s="5">
        <f t="shared" si="3"/>
        <v>155</v>
      </c>
      <c r="J10" s="11">
        <v>9</v>
      </c>
      <c r="K10" s="11">
        <f t="shared" si="4"/>
        <v>95</v>
      </c>
      <c r="L10" s="15">
        <v>8</v>
      </c>
      <c r="M10" s="5">
        <f t="shared" si="5"/>
        <v>100</v>
      </c>
      <c r="N10" s="11"/>
      <c r="O10" s="11">
        <f t="shared" si="6"/>
        <v>0</v>
      </c>
    </row>
    <row r="11" spans="1:15" ht="12.75">
      <c r="A11" s="2">
        <v>8</v>
      </c>
      <c r="B11" s="26" t="s">
        <v>28</v>
      </c>
      <c r="C11" s="26" t="s">
        <v>169</v>
      </c>
      <c r="D11" s="2">
        <f>COUNTA(F11,H11,J11,L11,N11)</f>
        <v>2</v>
      </c>
      <c r="E11" s="2">
        <f>G11+I11+K11+M11+O11</f>
        <v>305</v>
      </c>
      <c r="F11" s="11"/>
      <c r="G11" s="11">
        <f>IF(F11&gt;0,(VLOOKUP(F11,PremPoints,2)),0)</f>
        <v>0</v>
      </c>
      <c r="I11" s="5">
        <f>IF(H11&gt;0,(VLOOKUP(H11,PremPoints,2)),0)</f>
        <v>0</v>
      </c>
      <c r="J11" s="11">
        <v>5</v>
      </c>
      <c r="K11" s="11">
        <f>IF(J11&gt;0,(VLOOKUP(J11,PremPoints,2)),0)</f>
        <v>130</v>
      </c>
      <c r="L11" s="5">
        <v>2</v>
      </c>
      <c r="M11" s="5">
        <f>IF(L11&gt;0,(VLOOKUP(L11,PremPoints,2)),0)</f>
        <v>175</v>
      </c>
      <c r="N11" s="11"/>
      <c r="O11" s="11">
        <f>IF(N11&gt;0,VLOOKUP(N11,PremPoints,2),0)</f>
        <v>0</v>
      </c>
    </row>
    <row r="12" spans="1:15" ht="12.75">
      <c r="A12" s="2">
        <v>9</v>
      </c>
      <c r="B12" s="2" t="s">
        <v>33</v>
      </c>
      <c r="C12" s="2" t="s">
        <v>264</v>
      </c>
      <c r="D12" s="2">
        <f>COUNTA(F12,H12,J12,L12,N12)</f>
        <v>3</v>
      </c>
      <c r="E12" s="2">
        <f>G12+I12+K12+M12+O12</f>
        <v>286</v>
      </c>
      <c r="F12" s="10">
        <v>5</v>
      </c>
      <c r="G12" s="11">
        <f>IF(F12&gt;0,(VLOOKUP(F12,PremPoints,2)),0)</f>
        <v>130</v>
      </c>
      <c r="H12" s="2">
        <v>8</v>
      </c>
      <c r="I12" s="5">
        <f>IF(H12&gt;0,(VLOOKUP(H12,PremPoints,2)),0)</f>
        <v>100</v>
      </c>
      <c r="J12" s="11">
        <v>20</v>
      </c>
      <c r="K12" s="11">
        <f>IF(J12&gt;0,(VLOOKUP(J12,PremPoints,2)),0)</f>
        <v>56</v>
      </c>
      <c r="L12" s="15"/>
      <c r="M12" s="5">
        <f>IF(L12&gt;0,(VLOOKUP(L12,PremPoints,2)),0)</f>
        <v>0</v>
      </c>
      <c r="N12" s="11"/>
      <c r="O12" s="11">
        <f>IF(N12&gt;0,VLOOKUP(N12,PremPoints,2),0)</f>
        <v>0</v>
      </c>
    </row>
    <row r="13" spans="1:15" ht="12.75">
      <c r="A13" s="2">
        <v>10</v>
      </c>
      <c r="B13" s="2" t="s">
        <v>266</v>
      </c>
      <c r="C13" s="2" t="s">
        <v>261</v>
      </c>
      <c r="D13" s="2">
        <f>COUNTA(F13,H13,J13,L13,N13)</f>
        <v>2</v>
      </c>
      <c r="E13" s="2">
        <f>G13+I13+K13+M13+O13</f>
        <v>270</v>
      </c>
      <c r="F13" s="10">
        <v>7</v>
      </c>
      <c r="G13" s="11">
        <f>IF(F13&gt;0,(VLOOKUP(F13,PremPoints,2)),0)</f>
        <v>115</v>
      </c>
      <c r="H13" s="2"/>
      <c r="I13" s="5">
        <f>IF(H13&gt;0,(VLOOKUP(H13,PremPoints,2)),0)</f>
        <v>0</v>
      </c>
      <c r="J13" s="11"/>
      <c r="K13" s="11">
        <f>IF(J13&gt;0,(VLOOKUP(J13,PremPoints,2)),0)</f>
        <v>0</v>
      </c>
      <c r="L13" s="15"/>
      <c r="M13" s="5">
        <f>IF(L13&gt;0,(VLOOKUP(L13,PremPoints,2)),0)</f>
        <v>0</v>
      </c>
      <c r="N13" s="11">
        <v>3</v>
      </c>
      <c r="O13" s="11">
        <f>IF(N13&gt;0,VLOOKUP(N13,PremPoints,2),0)</f>
        <v>155</v>
      </c>
    </row>
    <row r="14" spans="1:15" ht="12.75">
      <c r="A14" s="2">
        <v>11</v>
      </c>
      <c r="B14" s="26" t="s">
        <v>27</v>
      </c>
      <c r="C14" s="26" t="s">
        <v>29</v>
      </c>
      <c r="D14" s="2">
        <f>COUNTA(F14,H14,J14,L14,N14)</f>
        <v>2</v>
      </c>
      <c r="E14" s="2">
        <f>G14+I14+K14+M14+O14</f>
        <v>255</v>
      </c>
      <c r="F14" s="11"/>
      <c r="G14" s="11">
        <f>IF(F14&gt;0,(VLOOKUP(F14,PremPoints,2)),0)</f>
        <v>0</v>
      </c>
      <c r="I14" s="5">
        <f>IF(H14&gt;0,(VLOOKUP(H14,PremPoints,2)),0)</f>
        <v>0</v>
      </c>
      <c r="J14" s="11">
        <v>4</v>
      </c>
      <c r="K14" s="11">
        <f>IF(J14&gt;0,(VLOOKUP(J14,PremPoints,2)),0)</f>
        <v>140</v>
      </c>
      <c r="M14" s="5">
        <f>IF(L14&gt;0,(VLOOKUP(L14,PremPoints,2)),0)</f>
        <v>0</v>
      </c>
      <c r="N14" s="11">
        <v>7</v>
      </c>
      <c r="O14" s="11">
        <f>IF(N14&gt;0,VLOOKUP(N14,PremPoints,2),0)</f>
        <v>115</v>
      </c>
    </row>
    <row r="15" spans="1:15" ht="12.75">
      <c r="A15" s="2">
        <v>12</v>
      </c>
      <c r="B15" s="2" t="s">
        <v>172</v>
      </c>
      <c r="C15" s="5" t="s">
        <v>261</v>
      </c>
      <c r="D15" s="2">
        <f t="shared" si="0"/>
        <v>2</v>
      </c>
      <c r="E15" s="2">
        <f t="shared" si="1"/>
        <v>250</v>
      </c>
      <c r="F15" s="13"/>
      <c r="G15" s="11">
        <f t="shared" si="2"/>
        <v>0</v>
      </c>
      <c r="H15" s="2">
        <v>5</v>
      </c>
      <c r="I15" s="5">
        <f t="shared" si="3"/>
        <v>130</v>
      </c>
      <c r="J15" s="11">
        <v>6</v>
      </c>
      <c r="K15" s="11">
        <f t="shared" si="4"/>
        <v>120</v>
      </c>
      <c r="L15" s="15"/>
      <c r="M15" s="5">
        <f t="shared" si="5"/>
        <v>0</v>
      </c>
      <c r="N15" s="11"/>
      <c r="O15" s="11">
        <f t="shared" si="6"/>
        <v>0</v>
      </c>
    </row>
    <row r="16" spans="1:15" ht="12.75">
      <c r="A16" s="2">
        <v>13</v>
      </c>
      <c r="B16" s="2" t="s">
        <v>263</v>
      </c>
      <c r="C16" s="2" t="s">
        <v>261</v>
      </c>
      <c r="D16" s="2">
        <f>COUNTA(F16,H16,J16,L16,N16)</f>
        <v>2</v>
      </c>
      <c r="E16" s="2">
        <f>G16+I16+K16+M16+O16</f>
        <v>240</v>
      </c>
      <c r="F16" s="10">
        <v>4</v>
      </c>
      <c r="G16" s="11">
        <f>IF(F16&gt;0,(VLOOKUP(F16,PremPoints,2)),0)</f>
        <v>140</v>
      </c>
      <c r="H16" s="2"/>
      <c r="I16" s="5">
        <f>IF(H16&gt;0,(VLOOKUP(H16,PremPoints,2)),0)</f>
        <v>0</v>
      </c>
      <c r="J16" s="11"/>
      <c r="K16" s="11">
        <f>IF(J16&gt;0,(VLOOKUP(J16,PremPoints,2)),0)</f>
        <v>0</v>
      </c>
      <c r="L16" s="15"/>
      <c r="M16" s="5">
        <f>IF(L16&gt;0,(VLOOKUP(L16,PremPoints,2)),0)</f>
        <v>0</v>
      </c>
      <c r="N16" s="11">
        <v>8</v>
      </c>
      <c r="O16" s="11">
        <f>IF(N16&gt;0,VLOOKUP(N16,PremPoints,2),0)</f>
        <v>100</v>
      </c>
    </row>
    <row r="17" spans="1:15" ht="12.75">
      <c r="A17" s="2">
        <v>14</v>
      </c>
      <c r="B17" s="2" t="s">
        <v>171</v>
      </c>
      <c r="C17" s="5" t="s">
        <v>169</v>
      </c>
      <c r="D17" s="2">
        <f t="shared" si="0"/>
        <v>2</v>
      </c>
      <c r="E17" s="2">
        <f t="shared" si="1"/>
        <v>230</v>
      </c>
      <c r="F17" s="13"/>
      <c r="G17" s="11">
        <f t="shared" si="2"/>
        <v>0</v>
      </c>
      <c r="H17" s="2">
        <v>4</v>
      </c>
      <c r="I17" s="5">
        <f t="shared" si="3"/>
        <v>140</v>
      </c>
      <c r="J17" s="11">
        <v>10</v>
      </c>
      <c r="K17" s="11">
        <f t="shared" si="4"/>
        <v>90</v>
      </c>
      <c r="L17" s="15"/>
      <c r="M17" s="5">
        <f t="shared" si="5"/>
        <v>0</v>
      </c>
      <c r="N17" s="11"/>
      <c r="O17" s="11">
        <f t="shared" si="6"/>
        <v>0</v>
      </c>
    </row>
    <row r="18" spans="1:15" ht="12.75">
      <c r="A18" s="2">
        <v>15</v>
      </c>
      <c r="B18" s="2" t="s">
        <v>265</v>
      </c>
      <c r="C18" s="2" t="s">
        <v>264</v>
      </c>
      <c r="D18" s="2">
        <f t="shared" si="0"/>
        <v>2</v>
      </c>
      <c r="E18" s="2">
        <f t="shared" si="1"/>
        <v>210</v>
      </c>
      <c r="F18" s="10">
        <v>6</v>
      </c>
      <c r="G18" s="11">
        <f t="shared" si="2"/>
        <v>120</v>
      </c>
      <c r="H18" s="2">
        <v>10</v>
      </c>
      <c r="I18" s="5">
        <f t="shared" si="3"/>
        <v>90</v>
      </c>
      <c r="J18" s="11"/>
      <c r="K18" s="11">
        <f t="shared" si="4"/>
        <v>0</v>
      </c>
      <c r="L18" s="15"/>
      <c r="M18" s="5">
        <f t="shared" si="5"/>
        <v>0</v>
      </c>
      <c r="N18" s="11"/>
      <c r="O18" s="11">
        <f t="shared" si="6"/>
        <v>0</v>
      </c>
    </row>
    <row r="19" spans="1:15" ht="12.75">
      <c r="A19" s="2">
        <v>16</v>
      </c>
      <c r="B19" s="2" t="s">
        <v>258</v>
      </c>
      <c r="C19" s="2" t="s">
        <v>259</v>
      </c>
      <c r="D19" s="2">
        <f t="shared" si="0"/>
        <v>1</v>
      </c>
      <c r="E19" s="2">
        <f t="shared" si="1"/>
        <v>200</v>
      </c>
      <c r="F19" s="10">
        <v>1</v>
      </c>
      <c r="G19" s="11">
        <f t="shared" si="2"/>
        <v>200</v>
      </c>
      <c r="H19" s="2"/>
      <c r="I19" s="5">
        <f t="shared" si="3"/>
        <v>0</v>
      </c>
      <c r="J19" s="11"/>
      <c r="K19" s="11">
        <f t="shared" si="4"/>
        <v>0</v>
      </c>
      <c r="L19" s="15"/>
      <c r="M19" s="5">
        <f t="shared" si="5"/>
        <v>0</v>
      </c>
      <c r="N19" s="11"/>
      <c r="O19" s="11">
        <f t="shared" si="6"/>
        <v>0</v>
      </c>
    </row>
    <row r="20" spans="1:15" ht="12.75">
      <c r="A20" s="2">
        <v>17</v>
      </c>
      <c r="B20" s="2" t="s">
        <v>260</v>
      </c>
      <c r="C20" s="2" t="s">
        <v>261</v>
      </c>
      <c r="D20" s="2">
        <f t="shared" si="0"/>
        <v>1</v>
      </c>
      <c r="E20" s="2">
        <f t="shared" si="1"/>
        <v>175</v>
      </c>
      <c r="F20" s="10">
        <v>2</v>
      </c>
      <c r="G20" s="11">
        <f t="shared" si="2"/>
        <v>175</v>
      </c>
      <c r="H20" s="2"/>
      <c r="I20" s="5">
        <f t="shared" si="3"/>
        <v>0</v>
      </c>
      <c r="J20" s="11"/>
      <c r="K20" s="11">
        <f t="shared" si="4"/>
        <v>0</v>
      </c>
      <c r="L20" s="15"/>
      <c r="M20" s="5">
        <f t="shared" si="5"/>
        <v>0</v>
      </c>
      <c r="N20" s="11"/>
      <c r="O20" s="11">
        <f t="shared" si="6"/>
        <v>0</v>
      </c>
    </row>
    <row r="21" spans="1:15" ht="12.75">
      <c r="A21" s="2">
        <v>18</v>
      </c>
      <c r="B21" s="5" t="s">
        <v>138</v>
      </c>
      <c r="C21" s="5" t="s">
        <v>206</v>
      </c>
      <c r="D21" s="2">
        <f t="shared" si="0"/>
        <v>2</v>
      </c>
      <c r="E21" s="2">
        <f t="shared" si="1"/>
        <v>172</v>
      </c>
      <c r="F21" s="10"/>
      <c r="G21" s="11">
        <f t="shared" si="2"/>
        <v>0</v>
      </c>
      <c r="J21" s="11">
        <v>22</v>
      </c>
      <c r="K21" s="11">
        <f t="shared" si="4"/>
        <v>52</v>
      </c>
      <c r="L21" s="15">
        <v>6</v>
      </c>
      <c r="M21" s="5">
        <f t="shared" si="5"/>
        <v>120</v>
      </c>
      <c r="N21" s="11"/>
      <c r="O21" s="11">
        <f t="shared" si="6"/>
        <v>0</v>
      </c>
    </row>
    <row r="22" spans="1:15" ht="12.75">
      <c r="A22" s="2">
        <v>19</v>
      </c>
      <c r="B22" s="2" t="s">
        <v>271</v>
      </c>
      <c r="C22" s="2" t="s">
        <v>9</v>
      </c>
      <c r="D22" s="2">
        <f>COUNTA(F22,H22,J22,L22,N22)</f>
        <v>2</v>
      </c>
      <c r="E22" s="2">
        <f>G22+I22+K22+M22+O22</f>
        <v>145</v>
      </c>
      <c r="F22" s="10">
        <v>11</v>
      </c>
      <c r="G22" s="11">
        <f>IF(F22&gt;0,(VLOOKUP(F22,PremPoints,2)),0)</f>
        <v>85</v>
      </c>
      <c r="H22" s="2"/>
      <c r="I22" s="5">
        <f>IF(H22&gt;0,(VLOOKUP(H22,PremPoints,2)),0)</f>
        <v>0</v>
      </c>
      <c r="J22" s="11">
        <v>18</v>
      </c>
      <c r="K22" s="11">
        <f>IF(J22&gt;0,(VLOOKUP(J22,PremPoints,2)),0)</f>
        <v>60</v>
      </c>
      <c r="L22" s="15"/>
      <c r="M22" s="5">
        <f>IF(L22&gt;0,(VLOOKUP(L22,PremPoints,2)),0)</f>
        <v>0</v>
      </c>
      <c r="N22" s="11"/>
      <c r="O22" s="11">
        <f>IF(N22&gt;0,VLOOKUP(N22,PremPoints,2),0)</f>
        <v>0</v>
      </c>
    </row>
    <row r="23" spans="1:15" ht="12.75">
      <c r="A23" s="2">
        <v>20</v>
      </c>
      <c r="B23" s="5" t="s">
        <v>281</v>
      </c>
      <c r="C23" s="5" t="s">
        <v>282</v>
      </c>
      <c r="D23" s="2">
        <f t="shared" si="0"/>
        <v>1</v>
      </c>
      <c r="E23" s="2">
        <f t="shared" si="1"/>
        <v>115</v>
      </c>
      <c r="F23" s="10"/>
      <c r="G23" s="11">
        <f>IF(F23&gt;0,(VLOOKUP(F23,PremPoints,2)),0)</f>
        <v>0</v>
      </c>
      <c r="H23" s="2"/>
      <c r="I23" s="5">
        <f>IF(H23&gt;0,(VLOOKUP(H23,PremPoints,2)),0)</f>
        <v>0</v>
      </c>
      <c r="J23" s="11">
        <v>7</v>
      </c>
      <c r="K23" s="11">
        <f t="shared" si="4"/>
        <v>115</v>
      </c>
      <c r="L23" s="15"/>
      <c r="M23" s="5">
        <f>IF(L23&gt;0,(VLOOKUP(L23,PremPoints,2)),0)</f>
        <v>0</v>
      </c>
      <c r="N23" s="11"/>
      <c r="O23" s="11">
        <f>IF(N23&gt;0,VLOOKUP(N23,PremPoints,2),0)</f>
        <v>0</v>
      </c>
    </row>
    <row r="24" spans="1:15" ht="12.75">
      <c r="A24" s="2">
        <v>21</v>
      </c>
      <c r="B24" s="2" t="s">
        <v>31</v>
      </c>
      <c r="C24" s="5" t="s">
        <v>32</v>
      </c>
      <c r="D24" s="2">
        <f t="shared" si="0"/>
        <v>1</v>
      </c>
      <c r="E24" s="2">
        <f t="shared" si="1"/>
        <v>115</v>
      </c>
      <c r="F24" s="13"/>
      <c r="G24" s="11">
        <f t="shared" si="2"/>
        <v>0</v>
      </c>
      <c r="H24" s="2">
        <v>7</v>
      </c>
      <c r="I24" s="5">
        <f t="shared" si="3"/>
        <v>115</v>
      </c>
      <c r="J24" s="11"/>
      <c r="K24" s="11">
        <f t="shared" si="4"/>
        <v>0</v>
      </c>
      <c r="L24" s="15"/>
      <c r="M24" s="5">
        <f t="shared" si="5"/>
        <v>0</v>
      </c>
      <c r="N24" s="11"/>
      <c r="O24" s="11">
        <f t="shared" si="6"/>
        <v>0</v>
      </c>
    </row>
    <row r="25" spans="1:15" ht="12.75">
      <c r="A25" s="2">
        <f>A24+1</f>
        <v>22</v>
      </c>
      <c r="B25" s="2" t="s">
        <v>267</v>
      </c>
      <c r="C25" s="2" t="s">
        <v>268</v>
      </c>
      <c r="D25" s="2">
        <f t="shared" si="0"/>
        <v>1</v>
      </c>
      <c r="E25" s="2">
        <f t="shared" si="1"/>
        <v>100</v>
      </c>
      <c r="F25" s="10">
        <v>8</v>
      </c>
      <c r="G25" s="11">
        <f t="shared" si="2"/>
        <v>100</v>
      </c>
      <c r="H25" s="2"/>
      <c r="I25" s="5">
        <f t="shared" si="3"/>
        <v>0</v>
      </c>
      <c r="J25" s="11"/>
      <c r="K25" s="11">
        <f t="shared" si="4"/>
        <v>0</v>
      </c>
      <c r="L25" s="15"/>
      <c r="M25" s="5">
        <f t="shared" si="5"/>
        <v>0</v>
      </c>
      <c r="N25" s="11"/>
      <c r="O25" s="11">
        <f t="shared" si="6"/>
        <v>0</v>
      </c>
    </row>
    <row r="26" spans="1:15" ht="12.75">
      <c r="A26" s="2">
        <f>A25+1</f>
        <v>23</v>
      </c>
      <c r="B26" s="2" t="s">
        <v>269</v>
      </c>
      <c r="C26" s="2" t="s">
        <v>255</v>
      </c>
      <c r="D26" s="2">
        <f t="shared" si="0"/>
        <v>1</v>
      </c>
      <c r="E26" s="2">
        <f t="shared" si="1"/>
        <v>95</v>
      </c>
      <c r="F26" s="10">
        <v>9</v>
      </c>
      <c r="G26" s="11">
        <f t="shared" si="2"/>
        <v>95</v>
      </c>
      <c r="H26" s="2"/>
      <c r="I26" s="5">
        <f t="shared" si="3"/>
        <v>0</v>
      </c>
      <c r="J26" s="11"/>
      <c r="K26" s="11">
        <f t="shared" si="4"/>
        <v>0</v>
      </c>
      <c r="L26" s="15"/>
      <c r="M26" s="5">
        <f t="shared" si="5"/>
        <v>0</v>
      </c>
      <c r="N26" s="11"/>
      <c r="O26" s="11">
        <f t="shared" si="6"/>
        <v>0</v>
      </c>
    </row>
    <row r="27" spans="1:15" ht="12.75">
      <c r="A27" s="2">
        <f>A26+1</f>
        <v>24</v>
      </c>
      <c r="B27" s="2" t="s">
        <v>34</v>
      </c>
      <c r="C27" s="5" t="s">
        <v>261</v>
      </c>
      <c r="D27" s="2">
        <f t="shared" si="0"/>
        <v>1</v>
      </c>
      <c r="E27" s="2">
        <f t="shared" si="1"/>
        <v>95</v>
      </c>
      <c r="F27" s="13"/>
      <c r="G27" s="11">
        <f t="shared" si="2"/>
        <v>0</v>
      </c>
      <c r="H27" s="2">
        <v>9</v>
      </c>
      <c r="I27" s="5">
        <f t="shared" si="3"/>
        <v>95</v>
      </c>
      <c r="J27" s="11"/>
      <c r="K27" s="11">
        <f t="shared" si="4"/>
        <v>0</v>
      </c>
      <c r="L27" s="15"/>
      <c r="M27" s="5">
        <f t="shared" si="5"/>
        <v>0</v>
      </c>
      <c r="N27" s="11"/>
      <c r="O27" s="11">
        <f t="shared" si="6"/>
        <v>0</v>
      </c>
    </row>
    <row r="28" spans="1:15" ht="12.75">
      <c r="A28" s="2">
        <f>A27+1</f>
        <v>25</v>
      </c>
      <c r="B28" s="2" t="s">
        <v>270</v>
      </c>
      <c r="C28" s="2" t="s">
        <v>261</v>
      </c>
      <c r="D28" s="2">
        <f t="shared" si="0"/>
        <v>1</v>
      </c>
      <c r="E28" s="2">
        <f t="shared" si="1"/>
        <v>90</v>
      </c>
      <c r="F28" s="10">
        <v>10</v>
      </c>
      <c r="G28" s="11">
        <f t="shared" si="2"/>
        <v>90</v>
      </c>
      <c r="H28" s="2"/>
      <c r="I28" s="5">
        <f t="shared" si="3"/>
        <v>0</v>
      </c>
      <c r="J28" s="11"/>
      <c r="K28" s="11">
        <f t="shared" si="4"/>
        <v>0</v>
      </c>
      <c r="L28" s="15"/>
      <c r="M28" s="5">
        <f t="shared" si="5"/>
        <v>0</v>
      </c>
      <c r="N28" s="11"/>
      <c r="O28" s="11">
        <f t="shared" si="6"/>
        <v>0</v>
      </c>
    </row>
    <row r="29" spans="1:15" ht="12.75">
      <c r="A29" s="2">
        <v>25</v>
      </c>
      <c r="B29" s="2" t="s">
        <v>273</v>
      </c>
      <c r="C29" s="2" t="s">
        <v>274</v>
      </c>
      <c r="D29" s="2">
        <f t="shared" si="0"/>
        <v>1</v>
      </c>
      <c r="E29" s="2">
        <f t="shared" si="1"/>
        <v>75</v>
      </c>
      <c r="F29" s="10">
        <v>12</v>
      </c>
      <c r="G29" s="11">
        <f t="shared" si="2"/>
        <v>75</v>
      </c>
      <c r="H29" s="2"/>
      <c r="I29" s="5">
        <f t="shared" si="3"/>
        <v>0</v>
      </c>
      <c r="J29" s="11"/>
      <c r="K29" s="11">
        <f t="shared" si="4"/>
        <v>0</v>
      </c>
      <c r="L29" s="15"/>
      <c r="M29" s="5">
        <f t="shared" si="5"/>
        <v>0</v>
      </c>
      <c r="N29" s="11"/>
      <c r="O29" s="11">
        <f t="shared" si="6"/>
        <v>0</v>
      </c>
    </row>
    <row r="30" spans="1:15" ht="12.75">
      <c r="A30" s="2">
        <f>A29+1</f>
        <v>26</v>
      </c>
      <c r="B30" s="2" t="s">
        <v>276</v>
      </c>
      <c r="C30" s="2"/>
      <c r="D30" s="2">
        <f aca="true" t="shared" si="7" ref="D30:D39">COUNTA(F30,H30,J30,L30,N30)</f>
        <v>1</v>
      </c>
      <c r="E30" s="2">
        <f aca="true" t="shared" si="8" ref="E30:E39">G30+I30+K30+M30+O30</f>
        <v>54</v>
      </c>
      <c r="F30" s="10"/>
      <c r="G30" s="11">
        <f t="shared" si="2"/>
        <v>0</v>
      </c>
      <c r="H30" s="2"/>
      <c r="I30" s="5">
        <f t="shared" si="3"/>
        <v>0</v>
      </c>
      <c r="J30" s="11">
        <v>21</v>
      </c>
      <c r="K30" s="11">
        <f t="shared" si="4"/>
        <v>54</v>
      </c>
      <c r="L30" s="15"/>
      <c r="M30" s="5">
        <f t="shared" si="5"/>
        <v>0</v>
      </c>
      <c r="N30" s="11"/>
      <c r="O30" s="11">
        <f t="shared" si="6"/>
        <v>0</v>
      </c>
    </row>
    <row r="31" spans="1:15" ht="12.75">
      <c r="A31" s="2">
        <v>27</v>
      </c>
      <c r="B31" s="5" t="s">
        <v>128</v>
      </c>
      <c r="C31" s="5" t="s">
        <v>129</v>
      </c>
      <c r="D31" s="2">
        <f t="shared" si="7"/>
        <v>1</v>
      </c>
      <c r="E31" s="2">
        <f t="shared" si="8"/>
        <v>71</v>
      </c>
      <c r="F31" s="10"/>
      <c r="G31" s="11">
        <f aca="true" t="shared" si="9" ref="G31:G39">IF(F31&gt;0,(VLOOKUP(F31,PremPoints,2)),0)</f>
        <v>0</v>
      </c>
      <c r="H31" s="2"/>
      <c r="I31" s="5">
        <f>IF(H31&gt;0,(VLOOKUP(H31,PremPoints,2)),0)</f>
        <v>0</v>
      </c>
      <c r="J31" s="11">
        <v>13</v>
      </c>
      <c r="K31" s="11">
        <f aca="true" t="shared" si="10" ref="K31:K39">IF(J31&gt;0,(VLOOKUP(J31,PremPoints,2)),0)</f>
        <v>71</v>
      </c>
      <c r="L31" s="15"/>
      <c r="M31" s="5">
        <f aca="true" t="shared" si="11" ref="M31:M39">IF(L31&gt;0,(VLOOKUP(L31,PremPoints,2)),0)</f>
        <v>0</v>
      </c>
      <c r="N31" s="11"/>
      <c r="O31" s="11">
        <f aca="true" t="shared" si="12" ref="O31:O39">IF(N31&gt;0,VLOOKUP(N31,PremPoints,2),0)</f>
        <v>0</v>
      </c>
    </row>
    <row r="32" spans="1:15" ht="12.75">
      <c r="A32" s="2">
        <f>A31+1</f>
        <v>28</v>
      </c>
      <c r="B32" s="5" t="s">
        <v>130</v>
      </c>
      <c r="C32" s="5" t="s">
        <v>129</v>
      </c>
      <c r="D32" s="2">
        <f t="shared" si="7"/>
        <v>1</v>
      </c>
      <c r="E32" s="2">
        <f t="shared" si="8"/>
        <v>69</v>
      </c>
      <c r="F32" s="10"/>
      <c r="G32" s="11">
        <f t="shared" si="9"/>
        <v>0</v>
      </c>
      <c r="J32" s="11">
        <v>14</v>
      </c>
      <c r="K32" s="11">
        <f t="shared" si="10"/>
        <v>69</v>
      </c>
      <c r="L32" s="15"/>
      <c r="M32" s="5">
        <f t="shared" si="11"/>
        <v>0</v>
      </c>
      <c r="N32" s="11"/>
      <c r="O32" s="11">
        <f t="shared" si="12"/>
        <v>0</v>
      </c>
    </row>
    <row r="33" spans="1:15" ht="12.75">
      <c r="A33" s="2">
        <f>A32+1</f>
        <v>29</v>
      </c>
      <c r="B33" s="5" t="s">
        <v>131</v>
      </c>
      <c r="C33" s="5" t="s">
        <v>132</v>
      </c>
      <c r="D33" s="2">
        <f t="shared" si="7"/>
        <v>1</v>
      </c>
      <c r="E33" s="2">
        <f t="shared" si="8"/>
        <v>66</v>
      </c>
      <c r="F33" s="10"/>
      <c r="G33" s="11">
        <f t="shared" si="9"/>
        <v>0</v>
      </c>
      <c r="J33" s="11">
        <v>15</v>
      </c>
      <c r="K33" s="11">
        <f t="shared" si="10"/>
        <v>66</v>
      </c>
      <c r="L33" s="15"/>
      <c r="M33" s="5">
        <f t="shared" si="11"/>
        <v>0</v>
      </c>
      <c r="N33" s="11"/>
      <c r="O33" s="11">
        <f t="shared" si="12"/>
        <v>0</v>
      </c>
    </row>
    <row r="34" spans="1:15" ht="12.75">
      <c r="A34" s="2">
        <f>A33+1</f>
        <v>30</v>
      </c>
      <c r="B34" s="5" t="s">
        <v>133</v>
      </c>
      <c r="C34" s="5" t="s">
        <v>134</v>
      </c>
      <c r="D34" s="2">
        <f t="shared" si="7"/>
        <v>1</v>
      </c>
      <c r="E34" s="2">
        <f t="shared" si="8"/>
        <v>64</v>
      </c>
      <c r="F34" s="10"/>
      <c r="G34" s="11">
        <f t="shared" si="9"/>
        <v>0</v>
      </c>
      <c r="J34" s="11">
        <v>16</v>
      </c>
      <c r="K34" s="11">
        <f t="shared" si="10"/>
        <v>64</v>
      </c>
      <c r="L34" s="15"/>
      <c r="M34" s="5">
        <f t="shared" si="11"/>
        <v>0</v>
      </c>
      <c r="N34" s="11"/>
      <c r="O34" s="11">
        <f t="shared" si="12"/>
        <v>0</v>
      </c>
    </row>
    <row r="35" spans="1:15" ht="12.75">
      <c r="A35" s="2">
        <f>A34+1</f>
        <v>31</v>
      </c>
      <c r="B35" s="5" t="s">
        <v>135</v>
      </c>
      <c r="C35" s="5" t="s">
        <v>136</v>
      </c>
      <c r="D35" s="2">
        <f t="shared" si="7"/>
        <v>1</v>
      </c>
      <c r="E35" s="2">
        <f t="shared" si="8"/>
        <v>62</v>
      </c>
      <c r="F35" s="10"/>
      <c r="G35" s="11">
        <f t="shared" si="9"/>
        <v>0</v>
      </c>
      <c r="J35" s="11">
        <v>17</v>
      </c>
      <c r="K35" s="11">
        <f t="shared" si="10"/>
        <v>62</v>
      </c>
      <c r="L35" s="15"/>
      <c r="M35" s="5">
        <f t="shared" si="11"/>
        <v>0</v>
      </c>
      <c r="N35" s="11"/>
      <c r="O35" s="11">
        <f t="shared" si="12"/>
        <v>0</v>
      </c>
    </row>
    <row r="36" spans="1:15" ht="12.75">
      <c r="A36" s="2">
        <f>A35+1</f>
        <v>32</v>
      </c>
      <c r="B36" s="5" t="s">
        <v>137</v>
      </c>
      <c r="C36" s="5" t="s">
        <v>147</v>
      </c>
      <c r="D36" s="2">
        <f t="shared" si="7"/>
        <v>1</v>
      </c>
      <c r="E36" s="2">
        <f t="shared" si="8"/>
        <v>58</v>
      </c>
      <c r="F36" s="10"/>
      <c r="G36" s="11">
        <f t="shared" si="9"/>
        <v>0</v>
      </c>
      <c r="J36" s="11">
        <v>19</v>
      </c>
      <c r="K36" s="11">
        <f t="shared" si="10"/>
        <v>58</v>
      </c>
      <c r="L36" s="15"/>
      <c r="M36" s="5">
        <f t="shared" si="11"/>
        <v>0</v>
      </c>
      <c r="N36" s="11"/>
      <c r="O36" s="11">
        <f t="shared" si="12"/>
        <v>0</v>
      </c>
    </row>
    <row r="37" spans="1:15" ht="12.75">
      <c r="A37" s="2">
        <v>33</v>
      </c>
      <c r="B37" s="5" t="s">
        <v>207</v>
      </c>
      <c r="C37" s="5" t="s">
        <v>113</v>
      </c>
      <c r="D37" s="5">
        <f t="shared" si="7"/>
        <v>1</v>
      </c>
      <c r="E37" s="2">
        <f t="shared" si="8"/>
        <v>50</v>
      </c>
      <c r="F37" s="10"/>
      <c r="G37" s="11">
        <f t="shared" si="9"/>
        <v>0</v>
      </c>
      <c r="J37" s="11">
        <v>23</v>
      </c>
      <c r="K37" s="11">
        <f t="shared" si="10"/>
        <v>50</v>
      </c>
      <c r="L37" s="15"/>
      <c r="M37" s="5">
        <f t="shared" si="11"/>
        <v>0</v>
      </c>
      <c r="N37" s="11"/>
      <c r="O37" s="11">
        <f t="shared" si="12"/>
        <v>0</v>
      </c>
    </row>
    <row r="38" spans="1:15" ht="12.75">
      <c r="A38" s="2">
        <f>A37+1</f>
        <v>34</v>
      </c>
      <c r="B38" s="5" t="s">
        <v>208</v>
      </c>
      <c r="C38" s="5" t="s">
        <v>209</v>
      </c>
      <c r="D38" s="5">
        <f t="shared" si="7"/>
        <v>1</v>
      </c>
      <c r="E38" s="2">
        <f t="shared" si="8"/>
        <v>49</v>
      </c>
      <c r="F38" s="10"/>
      <c r="G38" s="11">
        <f t="shared" si="9"/>
        <v>0</v>
      </c>
      <c r="J38" s="11">
        <v>24</v>
      </c>
      <c r="K38" s="11">
        <f t="shared" si="10"/>
        <v>49</v>
      </c>
      <c r="L38" s="15"/>
      <c r="M38" s="5">
        <f t="shared" si="11"/>
        <v>0</v>
      </c>
      <c r="N38" s="11"/>
      <c r="O38" s="11">
        <f t="shared" si="12"/>
        <v>0</v>
      </c>
    </row>
    <row r="39" spans="1:15" ht="12.75">
      <c r="A39" s="2">
        <f>A38+1</f>
        <v>35</v>
      </c>
      <c r="B39" s="5" t="s">
        <v>210</v>
      </c>
      <c r="D39" s="5">
        <f t="shared" si="7"/>
        <v>1</v>
      </c>
      <c r="E39" s="2">
        <f t="shared" si="8"/>
        <v>48</v>
      </c>
      <c r="F39" s="10"/>
      <c r="G39" s="11">
        <f t="shared" si="9"/>
        <v>0</v>
      </c>
      <c r="J39" s="11">
        <v>25</v>
      </c>
      <c r="K39" s="11">
        <f t="shared" si="10"/>
        <v>48</v>
      </c>
      <c r="L39" s="15"/>
      <c r="M39" s="5">
        <f t="shared" si="11"/>
        <v>0</v>
      </c>
      <c r="N39" s="11"/>
      <c r="O39" s="11">
        <f t="shared" si="12"/>
        <v>0</v>
      </c>
    </row>
  </sheetData>
  <sheetProtection/>
  <mergeCells count="6">
    <mergeCell ref="A1:B1"/>
    <mergeCell ref="F1:G1"/>
    <mergeCell ref="H1:I1"/>
    <mergeCell ref="J1:K1"/>
    <mergeCell ref="L1:M1"/>
    <mergeCell ref="N1:O1"/>
  </mergeCells>
  <conditionalFormatting sqref="M10 I10 I6 M5:M6 M24:M39 I24:I31 M15 I15 I17:I20 M17:M20">
    <cfRule type="cellIs" priority="37" dxfId="3" operator="equal" stopIfTrue="1">
      <formula>0</formula>
    </cfRule>
  </conditionalFormatting>
  <conditionalFormatting sqref="O10 G10 K10 K5:K6 G5:G6 O5:O6 K24:K39 G24:G39 O24:O39 K15 G15 O15 O17:O20 G17:G20 K17:K20">
    <cfRule type="cellIs" priority="39" dxfId="0" operator="equal" stopIfTrue="1">
      <formula>0</formula>
    </cfRule>
  </conditionalFormatting>
  <conditionalFormatting sqref="M9 I9">
    <cfRule type="cellIs" priority="29" dxfId="3" operator="equal" stopIfTrue="1">
      <formula>0</formula>
    </cfRule>
  </conditionalFormatting>
  <conditionalFormatting sqref="O9 G9 K9">
    <cfRule type="cellIs" priority="30" dxfId="0" operator="equal" stopIfTrue="1">
      <formula>0</formula>
    </cfRule>
  </conditionalFormatting>
  <conditionalFormatting sqref="I11 M11">
    <cfRule type="cellIs" priority="23" dxfId="3" operator="equal" stopIfTrue="1">
      <formula>0</formula>
    </cfRule>
  </conditionalFormatting>
  <conditionalFormatting sqref="K11 G11 O11">
    <cfRule type="cellIs" priority="24" dxfId="0" operator="equal" stopIfTrue="1">
      <formula>0</formula>
    </cfRule>
  </conditionalFormatting>
  <conditionalFormatting sqref="M22 I22">
    <cfRule type="cellIs" priority="21" dxfId="3" operator="equal" stopIfTrue="1">
      <formula>0</formula>
    </cfRule>
  </conditionalFormatting>
  <conditionalFormatting sqref="O22 G22 K22">
    <cfRule type="cellIs" priority="22" dxfId="0" operator="equal" stopIfTrue="1">
      <formula>0</formula>
    </cfRule>
  </conditionalFormatting>
  <conditionalFormatting sqref="M21">
    <cfRule type="cellIs" priority="17" dxfId="3" operator="equal" stopIfTrue="1">
      <formula>0</formula>
    </cfRule>
  </conditionalFormatting>
  <conditionalFormatting sqref="O21 G21 K21">
    <cfRule type="cellIs" priority="18" dxfId="0" operator="equal" stopIfTrue="1">
      <formula>0</formula>
    </cfRule>
  </conditionalFormatting>
  <conditionalFormatting sqref="M23 I23">
    <cfRule type="cellIs" priority="15" dxfId="3" operator="equal" stopIfTrue="1">
      <formula>0</formula>
    </cfRule>
  </conditionalFormatting>
  <conditionalFormatting sqref="K23 G23 O23">
    <cfRule type="cellIs" priority="16" dxfId="0" operator="equal" stopIfTrue="1">
      <formula>0</formula>
    </cfRule>
  </conditionalFormatting>
  <conditionalFormatting sqref="I12 M12">
    <cfRule type="cellIs" priority="13" dxfId="3" operator="equal" stopIfTrue="1">
      <formula>0</formula>
    </cfRule>
  </conditionalFormatting>
  <conditionalFormatting sqref="K12 G12 O12">
    <cfRule type="cellIs" priority="14" dxfId="0" operator="equal" stopIfTrue="1">
      <formula>0</formula>
    </cfRule>
  </conditionalFormatting>
  <conditionalFormatting sqref="M4 I4">
    <cfRule type="cellIs" priority="11" dxfId="3" operator="equal" stopIfTrue="1">
      <formula>0</formula>
    </cfRule>
  </conditionalFormatting>
  <conditionalFormatting sqref="O4 G4 K4">
    <cfRule type="cellIs" priority="12" dxfId="0" operator="equal" stopIfTrue="1">
      <formula>0</formula>
    </cfRule>
  </conditionalFormatting>
  <conditionalFormatting sqref="M7 I7">
    <cfRule type="cellIs" priority="9" dxfId="3" operator="equal" stopIfTrue="1">
      <formula>0</formula>
    </cfRule>
  </conditionalFormatting>
  <conditionalFormatting sqref="O7 G7 K7">
    <cfRule type="cellIs" priority="10" dxfId="0" operator="equal" stopIfTrue="1">
      <formula>0</formula>
    </cfRule>
  </conditionalFormatting>
  <conditionalFormatting sqref="I8 M8">
    <cfRule type="cellIs" priority="7" dxfId="3" operator="equal" stopIfTrue="1">
      <formula>0</formula>
    </cfRule>
  </conditionalFormatting>
  <conditionalFormatting sqref="K8 G8 O8">
    <cfRule type="cellIs" priority="8" dxfId="0" operator="equal" stopIfTrue="1">
      <formula>0</formula>
    </cfRule>
  </conditionalFormatting>
  <conditionalFormatting sqref="M13 I13">
    <cfRule type="cellIs" priority="5" dxfId="3" operator="equal" stopIfTrue="1">
      <formula>0</formula>
    </cfRule>
  </conditionalFormatting>
  <conditionalFormatting sqref="K13 G13 O13">
    <cfRule type="cellIs" priority="6" dxfId="0" operator="equal" stopIfTrue="1">
      <formula>0</formula>
    </cfRule>
  </conditionalFormatting>
  <conditionalFormatting sqref="I14 M14">
    <cfRule type="cellIs" priority="3" dxfId="3" operator="equal" stopIfTrue="1">
      <formula>0</formula>
    </cfRule>
  </conditionalFormatting>
  <conditionalFormatting sqref="O14 G14 K14">
    <cfRule type="cellIs" priority="4" dxfId="0" operator="equal" stopIfTrue="1">
      <formula>0</formula>
    </cfRule>
  </conditionalFormatting>
  <conditionalFormatting sqref="I16 M16">
    <cfRule type="cellIs" priority="1" dxfId="3" operator="equal" stopIfTrue="1">
      <formula>0</formula>
    </cfRule>
  </conditionalFormatting>
  <conditionalFormatting sqref="O16 G16 K16">
    <cfRule type="cellIs" priority="2" dxfId="0" operator="equal" stopIfTrue="1">
      <formula>0</formula>
    </cfRule>
  </conditionalFormatting>
  <printOptions gridLines="1"/>
  <pageMargins left="0.7500000000000001" right="0.7500000000000001" top="1" bottom="1" header="0.5" footer="0.5"/>
  <pageSetup fitToHeight="0" fitToWidth="1" horizontalDpi="600" verticalDpi="600" orientation="landscape" scale="69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1"/>
  <sheetViews>
    <sheetView zoomScale="80" zoomScaleNormal="80" zoomScalePageLayoutView="0" workbookViewId="0" topLeftCell="A1">
      <selection activeCell="B33" sqref="B33"/>
    </sheetView>
  </sheetViews>
  <sheetFormatPr defaultColWidth="7.7109375" defaultRowHeight="12.75"/>
  <cols>
    <col min="1" max="1" width="6.7109375" style="5" customWidth="1"/>
    <col min="2" max="2" width="25.8515625" style="5" customWidth="1"/>
    <col min="3" max="3" width="34.7109375" style="5" customWidth="1"/>
    <col min="4" max="4" width="10.7109375" style="5" customWidth="1"/>
    <col min="5" max="5" width="12.28125" style="5" customWidth="1"/>
    <col min="6" max="6" width="7.7109375" style="5" customWidth="1"/>
    <col min="7" max="7" width="9.421875" style="5" customWidth="1"/>
    <col min="8" max="8" width="7.8515625" style="5" bestFit="1" customWidth="1"/>
    <col min="9" max="9" width="10.28125" style="5" customWidth="1"/>
    <col min="10" max="10" width="7.7109375" style="5" customWidth="1"/>
    <col min="11" max="11" width="8.28125" style="5" customWidth="1"/>
    <col min="12" max="16384" width="7.7109375" style="5" customWidth="1"/>
  </cols>
  <sheetData>
    <row r="1" spans="1:15" ht="36.75" customHeight="1">
      <c r="A1" s="28" t="s">
        <v>166</v>
      </c>
      <c r="B1" s="28"/>
      <c r="C1" s="18" t="s">
        <v>1</v>
      </c>
      <c r="F1" s="29" t="s">
        <v>44</v>
      </c>
      <c r="G1" s="30"/>
      <c r="H1" s="31" t="s">
        <v>5</v>
      </c>
      <c r="I1" s="31"/>
      <c r="J1" s="32" t="s">
        <v>53</v>
      </c>
      <c r="K1" s="32"/>
      <c r="L1" s="33" t="s">
        <v>54</v>
      </c>
      <c r="M1" s="33"/>
      <c r="N1" s="32" t="s">
        <v>55</v>
      </c>
      <c r="O1" s="32"/>
    </row>
    <row r="2" spans="1:15" ht="38.25">
      <c r="A2" s="1" t="s">
        <v>66</v>
      </c>
      <c r="B2" s="1" t="s">
        <v>67</v>
      </c>
      <c r="C2" s="1" t="s">
        <v>68</v>
      </c>
      <c r="D2" s="1" t="s">
        <v>69</v>
      </c>
      <c r="E2" s="1" t="s">
        <v>149</v>
      </c>
      <c r="F2" s="9" t="s">
        <v>4</v>
      </c>
      <c r="G2" s="9" t="s">
        <v>70</v>
      </c>
      <c r="H2" s="1" t="s">
        <v>6</v>
      </c>
      <c r="I2" s="1" t="s">
        <v>70</v>
      </c>
      <c r="J2" s="16" t="s">
        <v>49</v>
      </c>
      <c r="K2" s="16" t="s">
        <v>50</v>
      </c>
      <c r="L2" s="17" t="s">
        <v>49</v>
      </c>
      <c r="M2" s="17" t="s">
        <v>50</v>
      </c>
      <c r="N2" s="16" t="s">
        <v>49</v>
      </c>
      <c r="O2" s="16" t="s">
        <v>50</v>
      </c>
    </row>
    <row r="3" spans="1:15" ht="12.75" hidden="1">
      <c r="A3" s="22">
        <v>0</v>
      </c>
      <c r="B3" s="22"/>
      <c r="C3" s="22"/>
      <c r="D3" s="22"/>
      <c r="E3" s="22"/>
      <c r="F3" s="21"/>
      <c r="G3" s="21"/>
      <c r="H3" s="22"/>
      <c r="I3" s="22"/>
      <c r="J3" s="24"/>
      <c r="K3" s="24"/>
      <c r="L3" s="25"/>
      <c r="M3" s="25"/>
      <c r="N3" s="24"/>
      <c r="O3" s="24"/>
    </row>
    <row r="4" spans="1:15" ht="12.75">
      <c r="A4" s="2">
        <f aca="true" t="shared" si="0" ref="A4:A30">A3+1</f>
        <v>1</v>
      </c>
      <c r="B4" s="2" t="s">
        <v>58</v>
      </c>
      <c r="C4" s="2" t="s">
        <v>197</v>
      </c>
      <c r="D4" s="2">
        <v>4</v>
      </c>
      <c r="E4" s="2">
        <v>710</v>
      </c>
      <c r="F4" s="10">
        <v>3</v>
      </c>
      <c r="G4" s="11">
        <f aca="true" t="shared" si="1" ref="G4:G31">IF(F4&gt;0,(VLOOKUP(F4,PremPoints,2)),0)</f>
        <v>155</v>
      </c>
      <c r="H4" s="2">
        <v>1</v>
      </c>
      <c r="I4" s="15">
        <f aca="true" t="shared" si="2" ref="I4:I24">IF(H4&gt;0,(VLOOKUP(H4,PremPoints,2)),0)</f>
        <v>200</v>
      </c>
      <c r="J4" s="11"/>
      <c r="K4" s="11">
        <f aca="true" t="shared" si="3" ref="K4:K31">IF(J4&gt;0,VLOOKUP(J4,PremPoints,2),0)</f>
        <v>0</v>
      </c>
      <c r="L4" s="15">
        <v>1</v>
      </c>
      <c r="M4" s="15">
        <f aca="true" t="shared" si="4" ref="M4:M31">IF(L4&gt;0,(VLOOKUP(L4,PremPoints,2)),0)</f>
        <v>200</v>
      </c>
      <c r="N4" s="11">
        <v>3</v>
      </c>
      <c r="O4" s="11">
        <v>155</v>
      </c>
    </row>
    <row r="5" spans="1:15" ht="12.75">
      <c r="A5" s="2">
        <f>A4+1</f>
        <v>2</v>
      </c>
      <c r="B5" s="2" t="s">
        <v>179</v>
      </c>
      <c r="C5" s="2" t="s">
        <v>252</v>
      </c>
      <c r="D5" s="2">
        <f aca="true" t="shared" si="5" ref="D5:D31">COUNTA(F5,H5,J5,L5,N5)</f>
        <v>3</v>
      </c>
      <c r="E5" s="2">
        <f aca="true" t="shared" si="6" ref="E5:E31">G5+I5+K5+M5+O5</f>
        <v>324</v>
      </c>
      <c r="F5" s="10">
        <v>16</v>
      </c>
      <c r="G5" s="11">
        <f t="shared" si="1"/>
        <v>64</v>
      </c>
      <c r="H5" s="2">
        <v>11</v>
      </c>
      <c r="I5" s="15">
        <f t="shared" si="2"/>
        <v>85</v>
      </c>
      <c r="J5" s="11">
        <v>2</v>
      </c>
      <c r="K5" s="11">
        <f t="shared" si="3"/>
        <v>175</v>
      </c>
      <c r="L5" s="15"/>
      <c r="M5" s="15">
        <f t="shared" si="4"/>
        <v>0</v>
      </c>
      <c r="N5" s="11"/>
      <c r="O5" s="11">
        <f aca="true" t="shared" si="7" ref="O5:O31">IF(N5&gt;0,VLOOKUP(N5,PremPoints,2),0)</f>
        <v>0</v>
      </c>
    </row>
    <row r="6" spans="1:15" ht="12.75">
      <c r="A6" s="2">
        <f t="shared" si="0"/>
        <v>3</v>
      </c>
      <c r="B6" s="4" t="s">
        <v>286</v>
      </c>
      <c r="C6" s="2" t="s">
        <v>104</v>
      </c>
      <c r="D6" s="2">
        <f>COUNTA(F6,H6,J6,L6,N6)</f>
        <v>2</v>
      </c>
      <c r="E6" s="2">
        <f>G6+I6+K6+M6+O6</f>
        <v>315</v>
      </c>
      <c r="F6" s="10">
        <v>7</v>
      </c>
      <c r="G6" s="11">
        <f>IF(F6&gt;0,(VLOOKUP(F6,PremPoints,2)),0)</f>
        <v>115</v>
      </c>
      <c r="H6" s="2"/>
      <c r="I6" s="15">
        <f>IF(H6&gt;0,(VLOOKUP(H6,PremPoints,2)),0)</f>
        <v>0</v>
      </c>
      <c r="J6" s="11"/>
      <c r="K6" s="11">
        <f>IF(J6&gt;0,VLOOKUP(J6,PremPoints,2),0)</f>
        <v>0</v>
      </c>
      <c r="L6" s="15"/>
      <c r="M6" s="15">
        <f>IF(L6&gt;0,(VLOOKUP(L6,PremPoints,2)),0)</f>
        <v>0</v>
      </c>
      <c r="N6" s="11">
        <v>1</v>
      </c>
      <c r="O6" s="11">
        <f>IF(N6&gt;0,VLOOKUP(N6,PremPoints,2),0)</f>
        <v>200</v>
      </c>
    </row>
    <row r="7" spans="1:15" ht="12.75">
      <c r="A7" s="2">
        <f>A6+1</f>
        <v>4</v>
      </c>
      <c r="B7" s="2" t="s">
        <v>102</v>
      </c>
      <c r="C7" s="2"/>
      <c r="D7" s="2">
        <f>COUNTA(F7,H7,J7,L7,N7)</f>
        <v>2</v>
      </c>
      <c r="E7" s="2">
        <f>G7+I7+K7+M7+O7</f>
        <v>270</v>
      </c>
      <c r="F7" s="10">
        <v>5</v>
      </c>
      <c r="G7" s="11">
        <f>IF(F7&gt;0,(VLOOKUP(F7,PremPoints,2)),0)</f>
        <v>130</v>
      </c>
      <c r="H7" s="2"/>
      <c r="I7" s="15">
        <f>IF(H7&gt;0,(VLOOKUP(H7,PremPoints,2)),0)</f>
        <v>0</v>
      </c>
      <c r="J7" s="11"/>
      <c r="K7" s="11">
        <f>IF(J7&gt;0,VLOOKUP(J7,PremPoints,2),0)</f>
        <v>0</v>
      </c>
      <c r="L7" s="15"/>
      <c r="M7" s="15">
        <f>IF(L7&gt;0,(VLOOKUP(L7,PremPoints,2)),0)</f>
        <v>0</v>
      </c>
      <c r="N7" s="11">
        <v>4</v>
      </c>
      <c r="O7" s="11">
        <f>IF(N7&gt;0,VLOOKUP(N7,PremPoints,2),0)</f>
        <v>140</v>
      </c>
    </row>
    <row r="8" spans="1:15" ht="12.75">
      <c r="A8" s="2">
        <v>5</v>
      </c>
      <c r="B8" s="26" t="s">
        <v>17</v>
      </c>
      <c r="C8" s="5" t="s">
        <v>18</v>
      </c>
      <c r="D8" s="2">
        <f>COUNTA(F8,H8,J8,L8,N8)</f>
        <v>2</v>
      </c>
      <c r="E8" s="2">
        <f>G8+I8+K8+M8+O8</f>
        <v>260</v>
      </c>
      <c r="F8" s="10"/>
      <c r="G8" s="11">
        <f>IF(F8&gt;0,(VLOOKUP(F8,PremPoints,2)),0)</f>
        <v>0</v>
      </c>
      <c r="H8" s="2">
        <v>6</v>
      </c>
      <c r="I8" s="15">
        <f>IF(H8&gt;0,(VLOOKUP(H8,PremPoints,2)),0)</f>
        <v>120</v>
      </c>
      <c r="J8" s="11">
        <v>4</v>
      </c>
      <c r="K8" s="11">
        <f>IF(J8&gt;0,VLOOKUP(J8,PremPoints,2),0)</f>
        <v>140</v>
      </c>
      <c r="L8" s="15"/>
      <c r="M8" s="15">
        <f>IF(L8&gt;0,(VLOOKUP(L8,PremPoints,2)),0)</f>
        <v>0</v>
      </c>
      <c r="N8" s="11"/>
      <c r="O8" s="11">
        <f>IF(N8&gt;0,VLOOKUP(N8,PremPoints,2),0)</f>
        <v>0</v>
      </c>
    </row>
    <row r="9" spans="1:15" ht="12.75">
      <c r="A9" s="2">
        <v>6</v>
      </c>
      <c r="B9" s="2" t="s">
        <v>279</v>
      </c>
      <c r="C9" s="2"/>
      <c r="D9" s="2">
        <f>COUNTA(F9,H9,J9,L9,N9)</f>
        <v>1</v>
      </c>
      <c r="E9" s="2">
        <f>G9+I9+K9+M9+O9</f>
        <v>200</v>
      </c>
      <c r="F9" s="10">
        <v>1</v>
      </c>
      <c r="G9" s="11">
        <f>IF(F9&gt;0,(VLOOKUP(F9,PremPoints,2)),0)</f>
        <v>200</v>
      </c>
      <c r="H9" s="2"/>
      <c r="I9" s="15">
        <f>IF(H9&gt;0,(VLOOKUP(H9,PremPoints,2)),0)</f>
        <v>0</v>
      </c>
      <c r="J9" s="11"/>
      <c r="K9" s="11">
        <f>IF(J9&gt;0,VLOOKUP(J9,PremPoints,2),0)</f>
        <v>0</v>
      </c>
      <c r="L9" s="15"/>
      <c r="M9" s="15">
        <f>IF(L9&gt;0,(VLOOKUP(L9,PremPoints,2)),0)</f>
        <v>0</v>
      </c>
      <c r="N9" s="11"/>
      <c r="O9" s="11">
        <f>IF(N9&gt;0,VLOOKUP(N9,PremPoints,2),0)</f>
        <v>0</v>
      </c>
    </row>
    <row r="10" spans="1:15" ht="12.75">
      <c r="A10" s="2">
        <f t="shared" si="0"/>
        <v>7</v>
      </c>
      <c r="B10" s="2" t="s">
        <v>114</v>
      </c>
      <c r="C10" s="2" t="s">
        <v>115</v>
      </c>
      <c r="D10" s="2">
        <f>COUNTA(F10,H10,J10,L10,N10)</f>
        <v>2</v>
      </c>
      <c r="E10" s="2">
        <f>G10+I10+K10+M10+O10</f>
        <v>175</v>
      </c>
      <c r="F10" s="10"/>
      <c r="G10" s="11">
        <f>IF(F10&gt;0,(VLOOKUP(F10,PremPoints,2)),0)</f>
        <v>0</v>
      </c>
      <c r="H10" s="14" t="s">
        <v>121</v>
      </c>
      <c r="I10" s="15"/>
      <c r="J10" s="11"/>
      <c r="K10" s="11">
        <f>IF(J10&gt;0,VLOOKUP(J10,PremPoints,2),0)</f>
        <v>0</v>
      </c>
      <c r="L10" s="15"/>
      <c r="M10" s="15">
        <f>IF(L10&gt;0,(VLOOKUP(L10,PremPoints,2)),0)</f>
        <v>0</v>
      </c>
      <c r="N10" s="11">
        <v>2</v>
      </c>
      <c r="O10" s="11">
        <f>IF(N10&gt;0,VLOOKUP(N10,PremPoints,2),0)</f>
        <v>175</v>
      </c>
    </row>
    <row r="11" spans="1:15" ht="12.75">
      <c r="A11" s="2">
        <f t="shared" si="0"/>
        <v>8</v>
      </c>
      <c r="B11" s="2" t="s">
        <v>96</v>
      </c>
      <c r="C11" s="2" t="s">
        <v>97</v>
      </c>
      <c r="D11" s="2">
        <f t="shared" si="5"/>
        <v>1</v>
      </c>
      <c r="E11" s="2">
        <f t="shared" si="6"/>
        <v>175</v>
      </c>
      <c r="F11" s="10">
        <v>2</v>
      </c>
      <c r="G11" s="11">
        <f t="shared" si="1"/>
        <v>175</v>
      </c>
      <c r="H11" s="2"/>
      <c r="I11" s="15">
        <f t="shared" si="2"/>
        <v>0</v>
      </c>
      <c r="J11" s="11"/>
      <c r="K11" s="11">
        <f t="shared" si="3"/>
        <v>0</v>
      </c>
      <c r="L11" s="15"/>
      <c r="M11" s="15">
        <f t="shared" si="4"/>
        <v>0</v>
      </c>
      <c r="N11" s="11"/>
      <c r="O11" s="11">
        <f t="shared" si="7"/>
        <v>0</v>
      </c>
    </row>
    <row r="12" spans="1:15" ht="12.75">
      <c r="A12" s="2">
        <f t="shared" si="0"/>
        <v>9</v>
      </c>
      <c r="B12" s="2" t="s">
        <v>199</v>
      </c>
      <c r="D12" s="2">
        <f t="shared" si="5"/>
        <v>1</v>
      </c>
      <c r="E12" s="2">
        <f t="shared" si="6"/>
        <v>175</v>
      </c>
      <c r="F12" s="10"/>
      <c r="G12" s="11">
        <f t="shared" si="1"/>
        <v>0</v>
      </c>
      <c r="H12" s="2">
        <v>2</v>
      </c>
      <c r="I12" s="15">
        <f t="shared" si="2"/>
        <v>175</v>
      </c>
      <c r="J12" s="11"/>
      <c r="K12" s="11">
        <f t="shared" si="3"/>
        <v>0</v>
      </c>
      <c r="L12" s="15"/>
      <c r="M12" s="15">
        <f t="shared" si="4"/>
        <v>0</v>
      </c>
      <c r="N12" s="11"/>
      <c r="O12" s="11">
        <f t="shared" si="7"/>
        <v>0</v>
      </c>
    </row>
    <row r="13" spans="1:15" ht="12.75">
      <c r="A13" s="2">
        <f t="shared" si="0"/>
        <v>10</v>
      </c>
      <c r="B13" s="2" t="s">
        <v>201</v>
      </c>
      <c r="C13" s="2" t="s">
        <v>202</v>
      </c>
      <c r="D13" s="2">
        <f t="shared" si="5"/>
        <v>1</v>
      </c>
      <c r="E13" s="2">
        <f t="shared" si="6"/>
        <v>155</v>
      </c>
      <c r="F13" s="10"/>
      <c r="G13" s="11">
        <f t="shared" si="1"/>
        <v>0</v>
      </c>
      <c r="H13" s="5">
        <v>3</v>
      </c>
      <c r="I13" s="15">
        <f t="shared" si="2"/>
        <v>155</v>
      </c>
      <c r="J13" s="11"/>
      <c r="K13" s="11">
        <f t="shared" si="3"/>
        <v>0</v>
      </c>
      <c r="L13" s="15"/>
      <c r="M13" s="15">
        <f t="shared" si="4"/>
        <v>0</v>
      </c>
      <c r="N13" s="11"/>
      <c r="O13" s="11">
        <f t="shared" si="7"/>
        <v>0</v>
      </c>
    </row>
    <row r="14" spans="1:15" ht="12.75">
      <c r="A14" s="2">
        <f t="shared" si="0"/>
        <v>11</v>
      </c>
      <c r="B14" s="26" t="s">
        <v>16</v>
      </c>
      <c r="C14" s="5" t="s">
        <v>79</v>
      </c>
      <c r="D14" s="2">
        <f t="shared" si="5"/>
        <v>1</v>
      </c>
      <c r="E14" s="2">
        <f t="shared" si="6"/>
        <v>155</v>
      </c>
      <c r="F14" s="10"/>
      <c r="G14" s="11">
        <f t="shared" si="1"/>
        <v>0</v>
      </c>
      <c r="H14" s="2"/>
      <c r="I14" s="15">
        <f t="shared" si="2"/>
        <v>0</v>
      </c>
      <c r="J14" s="11">
        <v>3</v>
      </c>
      <c r="K14" s="11">
        <f t="shared" si="3"/>
        <v>155</v>
      </c>
      <c r="L14" s="15"/>
      <c r="M14" s="15">
        <f t="shared" si="4"/>
        <v>0</v>
      </c>
      <c r="N14" s="11"/>
      <c r="O14" s="11">
        <f t="shared" si="7"/>
        <v>0</v>
      </c>
    </row>
    <row r="15" spans="1:15" ht="12.75">
      <c r="A15" s="2">
        <v>12</v>
      </c>
      <c r="B15" s="2" t="s">
        <v>205</v>
      </c>
      <c r="C15" s="2" t="s">
        <v>57</v>
      </c>
      <c r="D15" s="2">
        <f t="shared" si="5"/>
        <v>1</v>
      </c>
      <c r="E15" s="2">
        <f t="shared" si="6"/>
        <v>140</v>
      </c>
      <c r="F15" s="10"/>
      <c r="G15" s="11">
        <f t="shared" si="1"/>
        <v>0</v>
      </c>
      <c r="H15" s="5">
        <v>4</v>
      </c>
      <c r="I15" s="15">
        <f t="shared" si="2"/>
        <v>140</v>
      </c>
      <c r="J15" s="11"/>
      <c r="K15" s="11">
        <f t="shared" si="3"/>
        <v>0</v>
      </c>
      <c r="L15" s="15"/>
      <c r="M15" s="15">
        <f t="shared" si="4"/>
        <v>0</v>
      </c>
      <c r="N15" s="11"/>
      <c r="O15" s="11">
        <f t="shared" si="7"/>
        <v>0</v>
      </c>
    </row>
    <row r="16" spans="1:15" ht="12.75">
      <c r="A16" s="2">
        <f t="shared" si="0"/>
        <v>13</v>
      </c>
      <c r="B16" s="2" t="s">
        <v>59</v>
      </c>
      <c r="C16" s="2" t="s">
        <v>11</v>
      </c>
      <c r="D16" s="2">
        <f t="shared" si="5"/>
        <v>1</v>
      </c>
      <c r="E16" s="2">
        <f t="shared" si="6"/>
        <v>130</v>
      </c>
      <c r="F16" s="10"/>
      <c r="G16" s="11">
        <f t="shared" si="1"/>
        <v>0</v>
      </c>
      <c r="H16" s="2">
        <v>5</v>
      </c>
      <c r="I16" s="15">
        <f t="shared" si="2"/>
        <v>130</v>
      </c>
      <c r="J16" s="11"/>
      <c r="K16" s="11">
        <f t="shared" si="3"/>
        <v>0</v>
      </c>
      <c r="L16" s="15"/>
      <c r="M16" s="15">
        <f t="shared" si="4"/>
        <v>0</v>
      </c>
      <c r="N16" s="11"/>
      <c r="O16" s="11">
        <f t="shared" si="7"/>
        <v>0</v>
      </c>
    </row>
    <row r="17" spans="1:15" ht="12.75">
      <c r="A17" s="2">
        <f t="shared" si="0"/>
        <v>14</v>
      </c>
      <c r="B17" s="26" t="s">
        <v>19</v>
      </c>
      <c r="C17" s="5" t="s">
        <v>79</v>
      </c>
      <c r="D17" s="2">
        <f t="shared" si="5"/>
        <v>1</v>
      </c>
      <c r="E17" s="2">
        <f t="shared" si="6"/>
        <v>130</v>
      </c>
      <c r="F17" s="10"/>
      <c r="G17" s="11">
        <f t="shared" si="1"/>
        <v>0</v>
      </c>
      <c r="H17" s="2"/>
      <c r="I17" s="15">
        <f t="shared" si="2"/>
        <v>0</v>
      </c>
      <c r="J17" s="11">
        <v>5</v>
      </c>
      <c r="K17" s="11">
        <f t="shared" si="3"/>
        <v>130</v>
      </c>
      <c r="L17" s="15"/>
      <c r="M17" s="15">
        <f t="shared" si="4"/>
        <v>0</v>
      </c>
      <c r="N17" s="11"/>
      <c r="O17" s="11">
        <f t="shared" si="7"/>
        <v>0</v>
      </c>
    </row>
    <row r="18" spans="1:15" ht="12.75">
      <c r="A18" s="2">
        <f t="shared" si="0"/>
        <v>15</v>
      </c>
      <c r="B18" s="2" t="s">
        <v>110</v>
      </c>
      <c r="C18" s="5" t="s">
        <v>157</v>
      </c>
      <c r="D18" s="2">
        <f t="shared" si="5"/>
        <v>1</v>
      </c>
      <c r="E18" s="2">
        <f t="shared" si="6"/>
        <v>120</v>
      </c>
      <c r="F18" s="10"/>
      <c r="G18" s="11">
        <f t="shared" si="1"/>
        <v>0</v>
      </c>
      <c r="H18" s="2">
        <v>6</v>
      </c>
      <c r="I18" s="15">
        <f t="shared" si="2"/>
        <v>120</v>
      </c>
      <c r="J18" s="11"/>
      <c r="K18" s="11">
        <f t="shared" si="3"/>
        <v>0</v>
      </c>
      <c r="L18" s="15"/>
      <c r="M18" s="15">
        <f t="shared" si="4"/>
        <v>0</v>
      </c>
      <c r="N18" s="11"/>
      <c r="O18" s="11">
        <f t="shared" si="7"/>
        <v>0</v>
      </c>
    </row>
    <row r="19" spans="1:15" ht="12.75">
      <c r="A19" s="2">
        <v>16</v>
      </c>
      <c r="B19" s="26" t="s">
        <v>20</v>
      </c>
      <c r="C19" s="5" t="s">
        <v>15</v>
      </c>
      <c r="D19" s="2">
        <f t="shared" si="5"/>
        <v>1</v>
      </c>
      <c r="E19" s="2">
        <f t="shared" si="6"/>
        <v>120</v>
      </c>
      <c r="F19" s="10"/>
      <c r="G19" s="11">
        <f t="shared" si="1"/>
        <v>0</v>
      </c>
      <c r="H19" s="2"/>
      <c r="I19" s="15">
        <f t="shared" si="2"/>
        <v>0</v>
      </c>
      <c r="J19" s="11">
        <v>6</v>
      </c>
      <c r="K19" s="11">
        <f t="shared" si="3"/>
        <v>120</v>
      </c>
      <c r="L19" s="15"/>
      <c r="M19" s="15">
        <f t="shared" si="4"/>
        <v>0</v>
      </c>
      <c r="N19" s="11"/>
      <c r="O19" s="11">
        <f t="shared" si="7"/>
        <v>0</v>
      </c>
    </row>
    <row r="20" spans="1:15" ht="12.75">
      <c r="A20" s="2">
        <f t="shared" si="0"/>
        <v>17</v>
      </c>
      <c r="B20" s="26" t="s">
        <v>21</v>
      </c>
      <c r="C20" s="26" t="s">
        <v>22</v>
      </c>
      <c r="D20" s="2">
        <f t="shared" si="5"/>
        <v>1</v>
      </c>
      <c r="E20" s="2">
        <f t="shared" si="6"/>
        <v>115</v>
      </c>
      <c r="F20" s="10"/>
      <c r="G20" s="11">
        <f t="shared" si="1"/>
        <v>0</v>
      </c>
      <c r="H20" s="2"/>
      <c r="I20" s="15">
        <f t="shared" si="2"/>
        <v>0</v>
      </c>
      <c r="J20" s="11">
        <v>7</v>
      </c>
      <c r="K20" s="11">
        <f t="shared" si="3"/>
        <v>115</v>
      </c>
      <c r="L20" s="15"/>
      <c r="M20" s="15">
        <f t="shared" si="4"/>
        <v>0</v>
      </c>
      <c r="N20" s="11"/>
      <c r="O20" s="11">
        <f t="shared" si="7"/>
        <v>0</v>
      </c>
    </row>
    <row r="21" spans="1:15" ht="12.75">
      <c r="A21" s="2">
        <f t="shared" si="0"/>
        <v>18</v>
      </c>
      <c r="B21" s="2" t="s">
        <v>105</v>
      </c>
      <c r="C21" s="2" t="s">
        <v>106</v>
      </c>
      <c r="D21" s="2">
        <f t="shared" si="5"/>
        <v>1</v>
      </c>
      <c r="E21" s="2">
        <f t="shared" si="6"/>
        <v>100</v>
      </c>
      <c r="F21" s="10">
        <v>8</v>
      </c>
      <c r="G21" s="11">
        <f t="shared" si="1"/>
        <v>100</v>
      </c>
      <c r="H21" s="2"/>
      <c r="I21" s="15">
        <f t="shared" si="2"/>
        <v>0</v>
      </c>
      <c r="J21" s="11"/>
      <c r="K21" s="11">
        <f t="shared" si="3"/>
        <v>0</v>
      </c>
      <c r="L21" s="15"/>
      <c r="M21" s="15">
        <f t="shared" si="4"/>
        <v>0</v>
      </c>
      <c r="N21" s="11"/>
      <c r="O21" s="11">
        <f t="shared" si="7"/>
        <v>0</v>
      </c>
    </row>
    <row r="22" spans="1:15" ht="12.75">
      <c r="A22" s="2">
        <f t="shared" si="0"/>
        <v>19</v>
      </c>
      <c r="B22" s="2" t="s">
        <v>107</v>
      </c>
      <c r="C22" s="2"/>
      <c r="D22" s="2">
        <f t="shared" si="5"/>
        <v>1</v>
      </c>
      <c r="E22" s="2">
        <f t="shared" si="6"/>
        <v>95</v>
      </c>
      <c r="F22" s="10">
        <v>9</v>
      </c>
      <c r="G22" s="11">
        <f t="shared" si="1"/>
        <v>95</v>
      </c>
      <c r="H22" s="2"/>
      <c r="I22" s="15">
        <f t="shared" si="2"/>
        <v>0</v>
      </c>
      <c r="J22" s="11"/>
      <c r="K22" s="11">
        <f t="shared" si="3"/>
        <v>0</v>
      </c>
      <c r="L22" s="15"/>
      <c r="M22" s="15">
        <f t="shared" si="4"/>
        <v>0</v>
      </c>
      <c r="N22" s="11"/>
      <c r="O22" s="11">
        <f t="shared" si="7"/>
        <v>0</v>
      </c>
    </row>
    <row r="23" spans="1:15" ht="12.75">
      <c r="A23" s="2">
        <f t="shared" si="0"/>
        <v>20</v>
      </c>
      <c r="B23" s="2" t="s">
        <v>111</v>
      </c>
      <c r="C23" s="2" t="s">
        <v>112</v>
      </c>
      <c r="D23" s="2">
        <f t="shared" si="5"/>
        <v>1</v>
      </c>
      <c r="E23" s="2">
        <f t="shared" si="6"/>
        <v>95</v>
      </c>
      <c r="F23" s="10"/>
      <c r="G23" s="11">
        <f t="shared" si="1"/>
        <v>0</v>
      </c>
      <c r="H23" s="2">
        <v>9</v>
      </c>
      <c r="I23" s="15">
        <f t="shared" si="2"/>
        <v>95</v>
      </c>
      <c r="J23" s="11"/>
      <c r="K23" s="11">
        <f t="shared" si="3"/>
        <v>0</v>
      </c>
      <c r="L23" s="15"/>
      <c r="M23" s="15">
        <f t="shared" si="4"/>
        <v>0</v>
      </c>
      <c r="N23" s="11"/>
      <c r="O23" s="11">
        <f t="shared" si="7"/>
        <v>0</v>
      </c>
    </row>
    <row r="24" spans="1:15" ht="12.75">
      <c r="A24" s="2">
        <v>21</v>
      </c>
      <c r="B24" s="2" t="s">
        <v>108</v>
      </c>
      <c r="C24" s="2" t="s">
        <v>109</v>
      </c>
      <c r="D24" s="2">
        <f t="shared" si="5"/>
        <v>1</v>
      </c>
      <c r="E24" s="2">
        <f t="shared" si="6"/>
        <v>90</v>
      </c>
      <c r="F24" s="10">
        <v>10</v>
      </c>
      <c r="G24" s="11">
        <f t="shared" si="1"/>
        <v>90</v>
      </c>
      <c r="H24" s="2"/>
      <c r="I24" s="15">
        <f t="shared" si="2"/>
        <v>0</v>
      </c>
      <c r="J24" s="11"/>
      <c r="K24" s="11">
        <f t="shared" si="3"/>
        <v>0</v>
      </c>
      <c r="L24" s="15"/>
      <c r="M24" s="15">
        <f t="shared" si="4"/>
        <v>0</v>
      </c>
      <c r="N24" s="11"/>
      <c r="O24" s="11">
        <f t="shared" si="7"/>
        <v>0</v>
      </c>
    </row>
    <row r="25" spans="1:15" ht="12.75">
      <c r="A25" s="2">
        <f t="shared" si="0"/>
        <v>22</v>
      </c>
      <c r="B25" s="2" t="s">
        <v>173</v>
      </c>
      <c r="C25" s="2" t="s">
        <v>261</v>
      </c>
      <c r="D25" s="2">
        <f t="shared" si="5"/>
        <v>2</v>
      </c>
      <c r="E25" s="2">
        <f t="shared" si="6"/>
        <v>85</v>
      </c>
      <c r="F25" s="10">
        <v>11</v>
      </c>
      <c r="G25" s="11">
        <f t="shared" si="1"/>
        <v>85</v>
      </c>
      <c r="H25" s="2" t="s">
        <v>125</v>
      </c>
      <c r="I25" s="15"/>
      <c r="J25" s="11"/>
      <c r="K25" s="11">
        <f t="shared" si="3"/>
        <v>0</v>
      </c>
      <c r="L25" s="15"/>
      <c r="M25" s="15">
        <f t="shared" si="4"/>
        <v>0</v>
      </c>
      <c r="N25" s="11"/>
      <c r="O25" s="11">
        <f t="shared" si="7"/>
        <v>0</v>
      </c>
    </row>
    <row r="26" spans="1:15" ht="12.75">
      <c r="A26" s="2">
        <f t="shared" si="0"/>
        <v>23</v>
      </c>
      <c r="B26" s="2" t="s">
        <v>175</v>
      </c>
      <c r="C26" s="2" t="s">
        <v>101</v>
      </c>
      <c r="D26" s="2">
        <f t="shared" si="5"/>
        <v>1</v>
      </c>
      <c r="E26" s="2">
        <f t="shared" si="6"/>
        <v>71</v>
      </c>
      <c r="F26" s="10">
        <v>13</v>
      </c>
      <c r="G26" s="11">
        <f t="shared" si="1"/>
        <v>71</v>
      </c>
      <c r="H26" s="2"/>
      <c r="I26" s="15">
        <f>IF(H26&gt;0,(VLOOKUP(H26,PremPoints,2)),0)</f>
        <v>0</v>
      </c>
      <c r="J26" s="11"/>
      <c r="K26" s="11">
        <f t="shared" si="3"/>
        <v>0</v>
      </c>
      <c r="L26" s="15"/>
      <c r="M26" s="15">
        <f t="shared" si="4"/>
        <v>0</v>
      </c>
      <c r="N26" s="11"/>
      <c r="O26" s="11">
        <f t="shared" si="7"/>
        <v>0</v>
      </c>
    </row>
    <row r="27" spans="1:15" ht="12.75">
      <c r="A27" s="2">
        <f t="shared" si="0"/>
        <v>24</v>
      </c>
      <c r="B27" s="2" t="s">
        <v>176</v>
      </c>
      <c r="C27" s="2"/>
      <c r="D27" s="2">
        <f t="shared" si="5"/>
        <v>1</v>
      </c>
      <c r="E27" s="2">
        <f t="shared" si="6"/>
        <v>69</v>
      </c>
      <c r="F27" s="10">
        <v>14</v>
      </c>
      <c r="G27" s="11">
        <f t="shared" si="1"/>
        <v>69</v>
      </c>
      <c r="H27" s="2"/>
      <c r="I27" s="15">
        <f>IF(H27&gt;0,(VLOOKUP(H27,PremPoints,2)),0)</f>
        <v>0</v>
      </c>
      <c r="J27" s="11"/>
      <c r="K27" s="11">
        <f t="shared" si="3"/>
        <v>0</v>
      </c>
      <c r="L27" s="15"/>
      <c r="M27" s="15">
        <f t="shared" si="4"/>
        <v>0</v>
      </c>
      <c r="N27" s="11"/>
      <c r="O27" s="11">
        <f t="shared" si="7"/>
        <v>0</v>
      </c>
    </row>
    <row r="28" spans="1:15" ht="12.75">
      <c r="A28" s="2">
        <v>25</v>
      </c>
      <c r="B28" s="2" t="s">
        <v>116</v>
      </c>
      <c r="C28" s="2" t="s">
        <v>117</v>
      </c>
      <c r="D28" s="2">
        <f t="shared" si="5"/>
        <v>1</v>
      </c>
      <c r="E28" s="2">
        <f t="shared" si="6"/>
        <v>0</v>
      </c>
      <c r="F28" s="10"/>
      <c r="G28" s="11">
        <f t="shared" si="1"/>
        <v>0</v>
      </c>
      <c r="H28" s="2" t="s">
        <v>125</v>
      </c>
      <c r="I28" s="15"/>
      <c r="J28" s="11"/>
      <c r="K28" s="11">
        <f t="shared" si="3"/>
        <v>0</v>
      </c>
      <c r="L28" s="15"/>
      <c r="M28" s="15">
        <f t="shared" si="4"/>
        <v>0</v>
      </c>
      <c r="N28" s="11"/>
      <c r="O28" s="11">
        <f t="shared" si="7"/>
        <v>0</v>
      </c>
    </row>
    <row r="29" spans="1:15" ht="12.75">
      <c r="A29" s="2">
        <f t="shared" si="0"/>
        <v>26</v>
      </c>
      <c r="B29" s="2" t="s">
        <v>124</v>
      </c>
      <c r="C29" s="5" t="s">
        <v>122</v>
      </c>
      <c r="D29" s="2">
        <f t="shared" si="5"/>
        <v>1</v>
      </c>
      <c r="E29" s="2">
        <f t="shared" si="6"/>
        <v>0</v>
      </c>
      <c r="F29" s="10"/>
      <c r="G29" s="11">
        <f t="shared" si="1"/>
        <v>0</v>
      </c>
      <c r="H29" s="2" t="s">
        <v>125</v>
      </c>
      <c r="I29" s="15"/>
      <c r="J29" s="11"/>
      <c r="K29" s="11">
        <f t="shared" si="3"/>
        <v>0</v>
      </c>
      <c r="L29" s="15"/>
      <c r="M29" s="15">
        <f t="shared" si="4"/>
        <v>0</v>
      </c>
      <c r="N29" s="11"/>
      <c r="O29" s="11">
        <f t="shared" si="7"/>
        <v>0</v>
      </c>
    </row>
    <row r="30" spans="1:15" ht="12.75">
      <c r="A30" s="2">
        <f t="shared" si="0"/>
        <v>27</v>
      </c>
      <c r="B30" s="2" t="s">
        <v>126</v>
      </c>
      <c r="C30" s="5" t="s">
        <v>123</v>
      </c>
      <c r="D30" s="2">
        <f t="shared" si="5"/>
        <v>1</v>
      </c>
      <c r="E30" s="2">
        <f t="shared" si="6"/>
        <v>0</v>
      </c>
      <c r="F30" s="10"/>
      <c r="G30" s="11">
        <f t="shared" si="1"/>
        <v>0</v>
      </c>
      <c r="H30" s="2" t="s">
        <v>125</v>
      </c>
      <c r="I30" s="15"/>
      <c r="J30" s="11"/>
      <c r="K30" s="11">
        <f t="shared" si="3"/>
        <v>0</v>
      </c>
      <c r="L30" s="15"/>
      <c r="M30" s="15">
        <f t="shared" si="4"/>
        <v>0</v>
      </c>
      <c r="N30" s="11"/>
      <c r="O30" s="11">
        <f t="shared" si="7"/>
        <v>0</v>
      </c>
    </row>
    <row r="31" spans="2:15" ht="12.75">
      <c r="B31" s="2" t="s">
        <v>127</v>
      </c>
      <c r="C31" s="5" t="s">
        <v>106</v>
      </c>
      <c r="D31" s="2">
        <f t="shared" si="5"/>
        <v>1</v>
      </c>
      <c r="E31" s="2">
        <f t="shared" si="6"/>
        <v>0</v>
      </c>
      <c r="F31" s="10"/>
      <c r="G31" s="11">
        <f t="shared" si="1"/>
        <v>0</v>
      </c>
      <c r="H31" s="2" t="s">
        <v>125</v>
      </c>
      <c r="I31" s="15"/>
      <c r="J31" s="11"/>
      <c r="K31" s="11">
        <f t="shared" si="3"/>
        <v>0</v>
      </c>
      <c r="L31" s="15"/>
      <c r="M31" s="15">
        <f t="shared" si="4"/>
        <v>0</v>
      </c>
      <c r="N31" s="11"/>
      <c r="O31" s="11">
        <f t="shared" si="7"/>
        <v>0</v>
      </c>
    </row>
  </sheetData>
  <sheetProtection/>
  <mergeCells count="6">
    <mergeCell ref="A1:B1"/>
    <mergeCell ref="F1:G1"/>
    <mergeCell ref="H1:I1"/>
    <mergeCell ref="J1:K1"/>
    <mergeCell ref="L1:M1"/>
    <mergeCell ref="N1:O1"/>
  </mergeCells>
  <conditionalFormatting sqref="M4:M5 I4:I5 M11:M31 I11:I31">
    <cfRule type="cellIs" priority="14" dxfId="3" operator="equal" stopIfTrue="1">
      <formula>0</formula>
    </cfRule>
  </conditionalFormatting>
  <conditionalFormatting sqref="O4:O5 K4:K5 G2:G5 O11:O31 K11:K31 G11:G31">
    <cfRule type="cellIs" priority="16" dxfId="0" operator="equal" stopIfTrue="1">
      <formula>0</formula>
    </cfRule>
  </conditionalFormatting>
  <conditionalFormatting sqref="M6 I6">
    <cfRule type="cellIs" priority="11" dxfId="3" operator="equal" stopIfTrue="1">
      <formula>0</formula>
    </cfRule>
  </conditionalFormatting>
  <conditionalFormatting sqref="O6 K6 G6">
    <cfRule type="cellIs" priority="12" dxfId="0" operator="equal" stopIfTrue="1">
      <formula>0</formula>
    </cfRule>
  </conditionalFormatting>
  <conditionalFormatting sqref="I8 M8">
    <cfRule type="cellIs" priority="9" dxfId="3" operator="equal" stopIfTrue="1">
      <formula>0</formula>
    </cfRule>
  </conditionalFormatting>
  <conditionalFormatting sqref="G8 K8 O8">
    <cfRule type="cellIs" priority="10" dxfId="0" operator="equal" stopIfTrue="1">
      <formula>0</formula>
    </cfRule>
  </conditionalFormatting>
  <conditionalFormatting sqref="I7 M7">
    <cfRule type="cellIs" priority="7" dxfId="3" operator="equal" stopIfTrue="1">
      <formula>0</formula>
    </cfRule>
  </conditionalFormatting>
  <conditionalFormatting sqref="G7 K7 O7">
    <cfRule type="cellIs" priority="8" dxfId="0" operator="equal" stopIfTrue="1">
      <formula>0</formula>
    </cfRule>
  </conditionalFormatting>
  <conditionalFormatting sqref="M9 I9">
    <cfRule type="cellIs" priority="5" dxfId="3" operator="equal" stopIfTrue="1">
      <formula>0</formula>
    </cfRule>
  </conditionalFormatting>
  <conditionalFormatting sqref="O9 K9 G9">
    <cfRule type="cellIs" priority="6" dxfId="0" operator="equal" stopIfTrue="1">
      <formula>0</formula>
    </cfRule>
  </conditionalFormatting>
  <conditionalFormatting sqref="M10 I10">
    <cfRule type="cellIs" priority="1" dxfId="3" operator="equal" stopIfTrue="1">
      <formula>0</formula>
    </cfRule>
  </conditionalFormatting>
  <conditionalFormatting sqref="O10 K10 G10">
    <cfRule type="cellIs" priority="2" dxfId="0" operator="equal" stopIfTrue="1">
      <formula>0</formula>
    </cfRule>
  </conditionalFormatting>
  <printOptions gridLines="1"/>
  <pageMargins left="0.7500000000000001" right="0.7500000000000001" top="1" bottom="1" header="0.5" footer="0.5"/>
  <pageSetup fitToHeight="0" fitToWidth="1" horizontalDpi="600" verticalDpi="600" orientation="landscape" scale="71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1"/>
  <sheetViews>
    <sheetView zoomScale="76" zoomScaleNormal="76" zoomScalePageLayoutView="0" workbookViewId="0" topLeftCell="A1">
      <selection activeCell="C28" sqref="C28"/>
    </sheetView>
  </sheetViews>
  <sheetFormatPr defaultColWidth="8.8515625" defaultRowHeight="12.75"/>
  <cols>
    <col min="1" max="1" width="6.28125" style="5" bestFit="1" customWidth="1"/>
    <col min="2" max="2" width="25.8515625" style="5" customWidth="1"/>
    <col min="3" max="3" width="34.7109375" style="5" customWidth="1"/>
    <col min="4" max="4" width="9.140625" style="5" customWidth="1"/>
    <col min="5" max="5" width="12.28125" style="5" customWidth="1"/>
    <col min="6" max="6" width="8.8515625" style="5" customWidth="1"/>
    <col min="7" max="7" width="9.421875" style="5" customWidth="1"/>
    <col min="8" max="8" width="8.8515625" style="5" customWidth="1"/>
    <col min="9" max="9" width="10.28125" style="5" customWidth="1"/>
    <col min="10" max="10" width="8.8515625" style="5" customWidth="1"/>
    <col min="11" max="11" width="8.28125" style="5" customWidth="1"/>
    <col min="12" max="16384" width="8.8515625" style="5" customWidth="1"/>
  </cols>
  <sheetData>
    <row r="1" spans="1:15" ht="36.75" customHeight="1">
      <c r="A1" s="28" t="s">
        <v>166</v>
      </c>
      <c r="B1" s="28"/>
      <c r="C1" s="18" t="s">
        <v>2</v>
      </c>
      <c r="F1" s="29" t="s">
        <v>44</v>
      </c>
      <c r="G1" s="30"/>
      <c r="H1" s="31" t="s">
        <v>8</v>
      </c>
      <c r="I1" s="31"/>
      <c r="J1" s="32" t="s">
        <v>53</v>
      </c>
      <c r="K1" s="32"/>
      <c r="L1" s="33" t="s">
        <v>54</v>
      </c>
      <c r="M1" s="33"/>
      <c r="N1" s="32" t="s">
        <v>55</v>
      </c>
      <c r="O1" s="32"/>
    </row>
    <row r="2" spans="1:15" ht="38.25">
      <c r="A2" s="1" t="s">
        <v>66</v>
      </c>
      <c r="B2" s="1" t="s">
        <v>67</v>
      </c>
      <c r="C2" s="1" t="s">
        <v>68</v>
      </c>
      <c r="D2" s="1" t="s">
        <v>69</v>
      </c>
      <c r="E2" s="1" t="s">
        <v>149</v>
      </c>
      <c r="F2" s="9" t="s">
        <v>4</v>
      </c>
      <c r="G2" s="9" t="s">
        <v>70</v>
      </c>
      <c r="H2" s="1" t="s">
        <v>6</v>
      </c>
      <c r="I2" s="1" t="s">
        <v>70</v>
      </c>
      <c r="J2" s="16" t="s">
        <v>49</v>
      </c>
      <c r="K2" s="16" t="s">
        <v>50</v>
      </c>
      <c r="L2" s="17" t="s">
        <v>49</v>
      </c>
      <c r="M2" s="17" t="s">
        <v>50</v>
      </c>
      <c r="N2" s="16" t="s">
        <v>49</v>
      </c>
      <c r="O2" s="16" t="s">
        <v>50</v>
      </c>
    </row>
    <row r="3" spans="1:15" ht="12.75" hidden="1">
      <c r="A3" s="22">
        <v>0</v>
      </c>
      <c r="B3" s="22"/>
      <c r="C3" s="22"/>
      <c r="D3" s="22"/>
      <c r="E3" s="22"/>
      <c r="F3" s="21"/>
      <c r="G3" s="21"/>
      <c r="H3" s="22"/>
      <c r="I3" s="22"/>
      <c r="J3" s="24"/>
      <c r="K3" s="24"/>
      <c r="L3" s="25"/>
      <c r="M3" s="25"/>
      <c r="N3" s="24"/>
      <c r="O3" s="24"/>
    </row>
    <row r="4" spans="1:15" ht="12.75">
      <c r="A4" s="2">
        <f>A3+1</f>
        <v>1</v>
      </c>
      <c r="B4" s="2" t="s">
        <v>277</v>
      </c>
      <c r="C4" s="2" t="s">
        <v>278</v>
      </c>
      <c r="D4" s="2">
        <f>COUNTA(F4,H4,J4,L4,N4)</f>
        <v>3</v>
      </c>
      <c r="E4" s="2">
        <f>(G4+I4+K4+M4+O4)</f>
        <v>469</v>
      </c>
      <c r="F4" s="10">
        <v>14</v>
      </c>
      <c r="G4" s="11">
        <f>IF(F4&gt;0,(VLOOKUP(F4,PremPoints,2)),0)</f>
        <v>69</v>
      </c>
      <c r="H4" s="2">
        <v>1</v>
      </c>
      <c r="I4" s="5">
        <f aca="true" t="shared" si="0" ref="I4:I11">IF(H4&gt;0,(VLOOKUP(H4,PremPoints,2)),0)</f>
        <v>200</v>
      </c>
      <c r="J4" s="11">
        <v>1</v>
      </c>
      <c r="K4" s="11">
        <f aca="true" t="shared" si="1" ref="K4:K11">IF(J4&gt;0,(VLOOKUP(J4,PremPoints,2)),0)</f>
        <v>200</v>
      </c>
      <c r="L4" s="15"/>
      <c r="M4" s="5">
        <f aca="true" t="shared" si="2" ref="M4:M11">IF(L4&gt;0,(VLOOKUP(L4,PremPoints,2)),0)</f>
        <v>0</v>
      </c>
      <c r="N4" s="11"/>
      <c r="O4" s="27">
        <f aca="true" t="shared" si="3" ref="O4:O11">IF(N4&gt;0,(VLOOKUP(N4,PremPoints,2)),0)</f>
        <v>0</v>
      </c>
    </row>
    <row r="5" spans="1:15" ht="12.75">
      <c r="A5" s="2">
        <f>A4+1</f>
        <v>2</v>
      </c>
      <c r="B5" s="5" t="s">
        <v>35</v>
      </c>
      <c r="C5" s="5" t="s">
        <v>36</v>
      </c>
      <c r="D5" s="2">
        <f>COUNTA(F5,H5,J5,L5,N5)</f>
        <v>1</v>
      </c>
      <c r="E5" s="2">
        <f>(G5+I5+K5+M5+O5)</f>
        <v>175</v>
      </c>
      <c r="F5" s="11"/>
      <c r="G5" s="27">
        <f>IF(F5&gt;0,(VLOOKUP(F5,PremPoints,2)),0)</f>
        <v>0</v>
      </c>
      <c r="H5" s="26">
        <v>2</v>
      </c>
      <c r="I5" s="5">
        <f t="shared" si="0"/>
        <v>175</v>
      </c>
      <c r="J5" s="11"/>
      <c r="K5" s="11">
        <f t="shared" si="1"/>
        <v>0</v>
      </c>
      <c r="L5" s="15"/>
      <c r="M5" s="5">
        <f t="shared" si="2"/>
        <v>0</v>
      </c>
      <c r="N5" s="11"/>
      <c r="O5" s="27">
        <f t="shared" si="3"/>
        <v>0</v>
      </c>
    </row>
    <row r="6" spans="1:15" ht="12.75">
      <c r="A6" s="2">
        <f>A5+1</f>
        <v>3</v>
      </c>
      <c r="B6" s="26" t="s">
        <v>13</v>
      </c>
      <c r="C6" s="5" t="s">
        <v>65</v>
      </c>
      <c r="D6" s="2">
        <f>COUNTA(F6,H6,J6,L6,N6)</f>
        <v>1</v>
      </c>
      <c r="E6" s="2">
        <f>(G6+I6+K6+M6+O6)</f>
        <v>175</v>
      </c>
      <c r="F6" s="23"/>
      <c r="G6" s="27">
        <f aca="true" t="shared" si="4" ref="G6:G11">IF(F6&gt;0,(VLOOKUP(F6,PremPoints,2)),0)</f>
        <v>0</v>
      </c>
      <c r="H6" s="26"/>
      <c r="I6" s="5">
        <f t="shared" si="0"/>
        <v>0</v>
      </c>
      <c r="J6" s="11">
        <v>2</v>
      </c>
      <c r="K6" s="11">
        <f t="shared" si="1"/>
        <v>175</v>
      </c>
      <c r="M6" s="5">
        <f t="shared" si="2"/>
        <v>0</v>
      </c>
      <c r="N6" s="11"/>
      <c r="O6" s="27">
        <f t="shared" si="3"/>
        <v>0</v>
      </c>
    </row>
    <row r="7" spans="1:15" ht="12.75">
      <c r="A7" s="2">
        <f>A6+1</f>
        <v>4</v>
      </c>
      <c r="B7" s="26" t="s">
        <v>14</v>
      </c>
      <c r="D7" s="2">
        <f>COUNTA(F7,H7,J7,L7,N7)</f>
        <v>1</v>
      </c>
      <c r="E7" s="2">
        <f>(G7+I7+K7+M7+O7)</f>
        <v>155</v>
      </c>
      <c r="F7" s="23"/>
      <c r="G7" s="27">
        <f t="shared" si="4"/>
        <v>0</v>
      </c>
      <c r="H7" s="26"/>
      <c r="I7" s="5">
        <f t="shared" si="0"/>
        <v>0</v>
      </c>
      <c r="J7" s="11">
        <v>3</v>
      </c>
      <c r="K7" s="11">
        <f t="shared" si="1"/>
        <v>155</v>
      </c>
      <c r="M7" s="5">
        <f t="shared" si="2"/>
        <v>0</v>
      </c>
      <c r="N7" s="11"/>
      <c r="O7" s="27">
        <f t="shared" si="3"/>
        <v>0</v>
      </c>
    </row>
    <row r="8" spans="4:15" ht="12.75">
      <c r="D8" s="2"/>
      <c r="F8" s="11"/>
      <c r="G8" s="27">
        <f t="shared" si="4"/>
        <v>0</v>
      </c>
      <c r="I8" s="5">
        <f t="shared" si="0"/>
        <v>0</v>
      </c>
      <c r="J8" s="11"/>
      <c r="K8" s="11">
        <f t="shared" si="1"/>
        <v>0</v>
      </c>
      <c r="M8" s="5">
        <f t="shared" si="2"/>
        <v>0</v>
      </c>
      <c r="N8" s="11"/>
      <c r="O8" s="27">
        <f t="shared" si="3"/>
        <v>0</v>
      </c>
    </row>
    <row r="9" spans="6:15" ht="12.75">
      <c r="F9" s="11"/>
      <c r="G9" s="27">
        <f t="shared" si="4"/>
        <v>0</v>
      </c>
      <c r="I9" s="5">
        <f t="shared" si="0"/>
        <v>0</v>
      </c>
      <c r="J9" s="11"/>
      <c r="K9" s="11">
        <f t="shared" si="1"/>
        <v>0</v>
      </c>
      <c r="M9" s="5">
        <f t="shared" si="2"/>
        <v>0</v>
      </c>
      <c r="N9" s="11"/>
      <c r="O9" s="27">
        <f t="shared" si="3"/>
        <v>0</v>
      </c>
    </row>
    <row r="10" spans="6:15" ht="12.75">
      <c r="F10" s="11"/>
      <c r="G10" s="27">
        <f t="shared" si="4"/>
        <v>0</v>
      </c>
      <c r="I10" s="5">
        <f t="shared" si="0"/>
        <v>0</v>
      </c>
      <c r="J10" s="11"/>
      <c r="K10" s="11">
        <f t="shared" si="1"/>
        <v>0</v>
      </c>
      <c r="M10" s="5">
        <f t="shared" si="2"/>
        <v>0</v>
      </c>
      <c r="N10" s="11"/>
      <c r="O10" s="27">
        <f t="shared" si="3"/>
        <v>0</v>
      </c>
    </row>
    <row r="11" spans="6:15" ht="12.75">
      <c r="F11" s="11"/>
      <c r="G11" s="27">
        <f t="shared" si="4"/>
        <v>0</v>
      </c>
      <c r="I11" s="5">
        <f t="shared" si="0"/>
        <v>0</v>
      </c>
      <c r="J11" s="11"/>
      <c r="K11" s="11">
        <f t="shared" si="1"/>
        <v>0</v>
      </c>
      <c r="M11" s="5">
        <f t="shared" si="2"/>
        <v>0</v>
      </c>
      <c r="N11" s="11"/>
      <c r="O11" s="27">
        <f t="shared" si="3"/>
        <v>0</v>
      </c>
    </row>
  </sheetData>
  <sheetProtection/>
  <mergeCells count="6">
    <mergeCell ref="A1:B1"/>
    <mergeCell ref="F1:G1"/>
    <mergeCell ref="H1:I1"/>
    <mergeCell ref="J1:K1"/>
    <mergeCell ref="L1:M1"/>
    <mergeCell ref="N1:O1"/>
  </mergeCells>
  <conditionalFormatting sqref="G1:G3 G12:G65536">
    <cfRule type="cellIs" priority="12" dxfId="14" operator="equal" stopIfTrue="1">
      <formula>0</formula>
    </cfRule>
  </conditionalFormatting>
  <conditionalFormatting sqref="I8:I11 M4:M11">
    <cfRule type="cellIs" priority="9" dxfId="3" operator="equal" stopIfTrue="1">
      <formula>0</formula>
    </cfRule>
  </conditionalFormatting>
  <conditionalFormatting sqref="K4">
    <cfRule type="cellIs" priority="4" dxfId="14" operator="equal" stopIfTrue="1">
      <formula>0</formula>
    </cfRule>
  </conditionalFormatting>
  <conditionalFormatting sqref="I4:I11">
    <cfRule type="cellIs" priority="2" dxfId="3" operator="equal" stopIfTrue="1">
      <formula>0</formula>
    </cfRule>
  </conditionalFormatting>
  <conditionalFormatting sqref="M4:M11">
    <cfRule type="cellIs" priority="1" dxfId="3" operator="equal" stopIfTrue="1">
      <formula>0</formula>
    </cfRule>
  </conditionalFormatting>
  <conditionalFormatting sqref="G5:G11 K5:K11 O4:O11">
    <cfRule type="cellIs" priority="18" dxfId="0" operator="equal" stopIfTrue="1">
      <formula>0</formula>
    </cfRule>
  </conditionalFormatting>
  <printOptions gridLines="1"/>
  <pageMargins left="0.7500000000000001" right="0.7500000000000001" top="1" bottom="1" header="0.5" footer="0.5"/>
  <pageSetup fitToHeight="0" fitToWidth="1" orientation="landscape" scale="69" r:id="rId1"/>
  <colBreaks count="1" manualBreakCount="1">
    <brk id="15" max="65535" man="1"/>
  </colBreaks>
  <ignoredErrors>
    <ignoredError sqref="G5:G11 D4:D5 M4 O4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6"/>
  <sheetViews>
    <sheetView zoomScale="125" zoomScaleNormal="125" zoomScalePageLayoutView="0" workbookViewId="0" topLeftCell="A1">
      <selection activeCell="H22" sqref="H22"/>
    </sheetView>
  </sheetViews>
  <sheetFormatPr defaultColWidth="7.7109375" defaultRowHeight="12.75"/>
  <cols>
    <col min="1" max="1" width="6.7109375" style="5" customWidth="1"/>
    <col min="2" max="2" width="25.8515625" style="5" customWidth="1"/>
    <col min="3" max="3" width="34.7109375" style="5" customWidth="1"/>
    <col min="4" max="4" width="10.7109375" style="5" customWidth="1"/>
    <col min="5" max="5" width="12.28125" style="5" customWidth="1"/>
    <col min="6" max="6" width="7.7109375" style="5" customWidth="1"/>
    <col min="7" max="7" width="9.421875" style="20" customWidth="1"/>
    <col min="8" max="8" width="9.8515625" style="5" customWidth="1"/>
    <col min="9" max="9" width="10.28125" style="5" customWidth="1"/>
    <col min="10" max="10" width="7.7109375" style="5" customWidth="1"/>
    <col min="11" max="11" width="8.28125" style="5" customWidth="1"/>
    <col min="12" max="16384" width="7.7109375" style="5" customWidth="1"/>
  </cols>
  <sheetData>
    <row r="1" spans="1:15" ht="36.75" customHeight="1">
      <c r="A1" s="28" t="s">
        <v>166</v>
      </c>
      <c r="B1" s="28"/>
      <c r="C1" s="18" t="s">
        <v>3</v>
      </c>
      <c r="F1" s="29" t="s">
        <v>44</v>
      </c>
      <c r="G1" s="34"/>
      <c r="H1" s="31" t="s">
        <v>280</v>
      </c>
      <c r="I1" s="31"/>
      <c r="J1" s="32" t="s">
        <v>53</v>
      </c>
      <c r="K1" s="32"/>
      <c r="L1" s="33" t="s">
        <v>54</v>
      </c>
      <c r="M1" s="33"/>
      <c r="N1" s="32" t="s">
        <v>55</v>
      </c>
      <c r="O1" s="32"/>
    </row>
    <row r="2" spans="1:15" ht="38.25">
      <c r="A2" s="1" t="s">
        <v>66</v>
      </c>
      <c r="B2" s="1" t="s">
        <v>67</v>
      </c>
      <c r="C2" s="1" t="s">
        <v>68</v>
      </c>
      <c r="D2" s="1" t="s">
        <v>69</v>
      </c>
      <c r="E2" s="1" t="s">
        <v>149</v>
      </c>
      <c r="F2" s="9" t="s">
        <v>4</v>
      </c>
      <c r="G2" s="9" t="s">
        <v>70</v>
      </c>
      <c r="H2" s="1" t="s">
        <v>6</v>
      </c>
      <c r="I2" s="1" t="s">
        <v>70</v>
      </c>
      <c r="J2" s="16" t="s">
        <v>49</v>
      </c>
      <c r="K2" s="16" t="s">
        <v>50</v>
      </c>
      <c r="L2" s="17" t="s">
        <v>49</v>
      </c>
      <c r="M2" s="17" t="s">
        <v>50</v>
      </c>
      <c r="N2" s="16" t="s">
        <v>49</v>
      </c>
      <c r="O2" s="16" t="s">
        <v>50</v>
      </c>
    </row>
    <row r="3" spans="1:15" ht="12.75" hidden="1">
      <c r="A3" s="22">
        <v>0</v>
      </c>
      <c r="B3" s="22"/>
      <c r="C3" s="22"/>
      <c r="D3" s="22"/>
      <c r="E3" s="22"/>
      <c r="F3" s="21"/>
      <c r="G3" s="21"/>
      <c r="H3" s="22"/>
      <c r="I3" s="22"/>
      <c r="J3" s="24"/>
      <c r="K3" s="24"/>
      <c r="L3" s="25"/>
      <c r="M3" s="25"/>
      <c r="N3" s="24"/>
      <c r="O3" s="24"/>
    </row>
    <row r="4" spans="1:15" ht="12.75">
      <c r="A4" s="2">
        <v>1</v>
      </c>
      <c r="B4" s="2" t="s">
        <v>95</v>
      </c>
      <c r="C4" s="5" t="s">
        <v>62</v>
      </c>
      <c r="D4" s="2">
        <v>3</v>
      </c>
      <c r="E4" s="4">
        <v>750</v>
      </c>
      <c r="F4" s="10">
        <v>1</v>
      </c>
      <c r="G4" s="19">
        <f>(IF(F4&gt;0,(VLOOKUP(F4,PremPoints,2)),0))</f>
        <v>200</v>
      </c>
      <c r="H4" s="2">
        <v>2</v>
      </c>
      <c r="I4" s="5">
        <f>(IF(H4&gt;0,(VLOOKUP(H4,PremPoints,2)),0))</f>
        <v>175</v>
      </c>
      <c r="J4" s="11"/>
      <c r="K4" s="19">
        <f>(IF(J4&gt;0,(VLOOKUP(J4,PremPoints,2)),0))</f>
        <v>0</v>
      </c>
      <c r="L4" s="15">
        <v>2</v>
      </c>
      <c r="M4" s="5">
        <f>(IF(L4&gt;0,(VLOOKUP(L4,PremPoints,2)),0))</f>
        <v>175</v>
      </c>
      <c r="N4" s="11">
        <v>1</v>
      </c>
      <c r="O4" s="19">
        <f>(IF(N4&gt;0,(VLOOKUP(N4,PremPoints,2)),0))</f>
        <v>200</v>
      </c>
    </row>
    <row r="5" spans="1:15" ht="12.75">
      <c r="A5" s="2">
        <v>2</v>
      </c>
      <c r="B5" s="2" t="s">
        <v>178</v>
      </c>
      <c r="C5" s="2" t="s">
        <v>88</v>
      </c>
      <c r="D5" s="2">
        <f>COUNTA(F5,H5,J5,#REF!,#REF!)</f>
        <v>5</v>
      </c>
      <c r="E5" s="4">
        <v>705</v>
      </c>
      <c r="F5" s="10">
        <v>6</v>
      </c>
      <c r="G5" s="19">
        <f aca="true" t="shared" si="0" ref="G5:G25">(IF(F5&gt;0,(VLOOKUP(F5,PremPoints,2)),0))</f>
        <v>120</v>
      </c>
      <c r="H5" s="2">
        <v>7</v>
      </c>
      <c r="I5" s="5">
        <f aca="true" t="shared" si="1" ref="I5:I25">(IF(H5&gt;0,(VLOOKUP(H5,PremPoints,2)),0))</f>
        <v>115</v>
      </c>
      <c r="J5" s="11">
        <v>4</v>
      </c>
      <c r="K5" s="19">
        <f aca="true" t="shared" si="2" ref="K5:K25">(IF(J5&gt;0,(VLOOKUP(J5,PremPoints,2)),0))</f>
        <v>140</v>
      </c>
      <c r="L5" s="15">
        <v>3</v>
      </c>
      <c r="M5" s="5">
        <f aca="true" t="shared" si="3" ref="M5:M26">(IF(L5&gt;0,(VLOOKUP(L5,PremPoints,2)),0))</f>
        <v>155</v>
      </c>
      <c r="N5" s="11">
        <v>2</v>
      </c>
      <c r="O5" s="19">
        <f aca="true" t="shared" si="4" ref="O5:O23">(IF(N5&gt;0,(VLOOKUP(N5,PremPoints,2)),0))</f>
        <v>175</v>
      </c>
    </row>
    <row r="6" spans="1:15" ht="12.75">
      <c r="A6" s="2">
        <v>3</v>
      </c>
      <c r="B6" s="2" t="s">
        <v>85</v>
      </c>
      <c r="C6" s="2" t="s">
        <v>86</v>
      </c>
      <c r="D6" s="2">
        <f>COUNTA(F6,H6,J6,L6,N6)</f>
        <v>2</v>
      </c>
      <c r="E6" s="4">
        <f>G6+I6+K6</f>
        <v>330</v>
      </c>
      <c r="F6" s="11"/>
      <c r="G6" s="19">
        <f t="shared" si="0"/>
        <v>0</v>
      </c>
      <c r="H6" s="5">
        <v>3</v>
      </c>
      <c r="I6" s="5">
        <f t="shared" si="1"/>
        <v>155</v>
      </c>
      <c r="J6" s="11">
        <v>2</v>
      </c>
      <c r="K6" s="19">
        <f t="shared" si="2"/>
        <v>175</v>
      </c>
      <c r="L6" s="15"/>
      <c r="M6" s="5">
        <f t="shared" si="3"/>
        <v>0</v>
      </c>
      <c r="N6" s="11"/>
      <c r="O6" s="19">
        <f t="shared" si="4"/>
        <v>0</v>
      </c>
    </row>
    <row r="7" spans="1:15" ht="12.75">
      <c r="A7" s="2">
        <v>4</v>
      </c>
      <c r="B7" s="2" t="s">
        <v>87</v>
      </c>
      <c r="C7" s="2" t="s">
        <v>88</v>
      </c>
      <c r="D7" s="2">
        <f>COUNTA(F7,H7,J7,L7,N7)</f>
        <v>2</v>
      </c>
      <c r="E7" s="4">
        <f aca="true" t="shared" si="5" ref="E7:E25">G7+I7+K7</f>
        <v>330</v>
      </c>
      <c r="F7" s="11"/>
      <c r="G7" s="19">
        <f t="shared" si="0"/>
        <v>0</v>
      </c>
      <c r="H7" s="5">
        <v>5</v>
      </c>
      <c r="I7" s="5">
        <f t="shared" si="1"/>
        <v>130</v>
      </c>
      <c r="J7" s="11">
        <v>1</v>
      </c>
      <c r="K7" s="19">
        <f t="shared" si="2"/>
        <v>200</v>
      </c>
      <c r="L7" s="15"/>
      <c r="M7" s="5">
        <f t="shared" si="3"/>
        <v>0</v>
      </c>
      <c r="N7" s="11"/>
      <c r="O7" s="19">
        <f t="shared" si="4"/>
        <v>0</v>
      </c>
    </row>
    <row r="8" spans="1:15" ht="12.75">
      <c r="A8" s="2">
        <f aca="true" t="shared" si="6" ref="A8:A23">A7+1</f>
        <v>5</v>
      </c>
      <c r="B8" s="2" t="s">
        <v>191</v>
      </c>
      <c r="C8" s="2" t="s">
        <v>272</v>
      </c>
      <c r="D8" s="2">
        <f>COUNTA(F8,H8,J8,L8,N8)</f>
        <v>3</v>
      </c>
      <c r="E8" s="4">
        <f t="shared" si="5"/>
        <v>319</v>
      </c>
      <c r="F8" s="10">
        <v>14</v>
      </c>
      <c r="G8" s="19">
        <f t="shared" si="0"/>
        <v>69</v>
      </c>
      <c r="H8" s="2">
        <v>9</v>
      </c>
      <c r="I8" s="5">
        <f t="shared" si="1"/>
        <v>95</v>
      </c>
      <c r="J8" s="11">
        <v>3</v>
      </c>
      <c r="K8" s="19">
        <f t="shared" si="2"/>
        <v>155</v>
      </c>
      <c r="L8" s="15"/>
      <c r="M8" s="5">
        <f t="shared" si="3"/>
        <v>0</v>
      </c>
      <c r="N8" s="11"/>
      <c r="O8" s="19">
        <f t="shared" si="4"/>
        <v>0</v>
      </c>
    </row>
    <row r="9" spans="1:15" ht="12.75">
      <c r="A9" s="2">
        <f t="shared" si="6"/>
        <v>6</v>
      </c>
      <c r="B9" s="2" t="s">
        <v>103</v>
      </c>
      <c r="C9" s="2"/>
      <c r="D9" s="2">
        <f>COUNTA(F9,H9,J9,L9,N9)</f>
        <v>2</v>
      </c>
      <c r="E9" s="4">
        <f t="shared" si="5"/>
        <v>315</v>
      </c>
      <c r="F9" s="10">
        <v>4</v>
      </c>
      <c r="G9" s="19">
        <f t="shared" si="0"/>
        <v>140</v>
      </c>
      <c r="H9" s="2">
        <v>2</v>
      </c>
      <c r="I9" s="5">
        <f t="shared" si="1"/>
        <v>175</v>
      </c>
      <c r="J9" s="23"/>
      <c r="K9" s="19">
        <f t="shared" si="2"/>
        <v>0</v>
      </c>
      <c r="L9" s="15"/>
      <c r="M9" s="5">
        <f t="shared" si="3"/>
        <v>0</v>
      </c>
      <c r="N9" s="11"/>
      <c r="O9" s="19">
        <f t="shared" si="4"/>
        <v>0</v>
      </c>
    </row>
    <row r="10" spans="1:15" ht="12.75">
      <c r="A10" s="2">
        <v>7</v>
      </c>
      <c r="B10" s="2" t="s">
        <v>100</v>
      </c>
      <c r="C10" s="2" t="s">
        <v>101</v>
      </c>
      <c r="D10" s="2">
        <f>COUNTA(F10,H10,J10,L12,N12)</f>
        <v>2</v>
      </c>
      <c r="E10" s="4">
        <f t="shared" si="5"/>
        <v>275</v>
      </c>
      <c r="F10" s="10">
        <v>3</v>
      </c>
      <c r="G10" s="19">
        <f t="shared" si="0"/>
        <v>155</v>
      </c>
      <c r="H10" s="2">
        <v>6</v>
      </c>
      <c r="I10" s="5">
        <f t="shared" si="1"/>
        <v>120</v>
      </c>
      <c r="J10" s="23"/>
      <c r="K10" s="19">
        <f t="shared" si="2"/>
        <v>0</v>
      </c>
      <c r="L10" s="15"/>
      <c r="M10" s="5">
        <f t="shared" si="3"/>
        <v>0</v>
      </c>
      <c r="N10" s="11"/>
      <c r="O10" s="19">
        <f t="shared" si="4"/>
        <v>0</v>
      </c>
    </row>
    <row r="11" spans="1:15" ht="12.75">
      <c r="A11" s="2">
        <f t="shared" si="6"/>
        <v>8</v>
      </c>
      <c r="B11" s="2" t="s">
        <v>148</v>
      </c>
      <c r="C11" s="2" t="s">
        <v>60</v>
      </c>
      <c r="D11" s="2">
        <v>2</v>
      </c>
      <c r="E11" s="4">
        <v>266</v>
      </c>
      <c r="F11" s="10">
        <v>15</v>
      </c>
      <c r="G11" s="19">
        <f>(IF(F11&gt;0,(VLOOKUP(F11,PremPoints,2)),0))</f>
        <v>66</v>
      </c>
      <c r="H11" s="2"/>
      <c r="I11" s="5">
        <f>(IF(H11&gt;0,(VLOOKUP(H11,PremPoints,2)),0))</f>
        <v>0</v>
      </c>
      <c r="J11" s="23"/>
      <c r="K11" s="19">
        <f>(IF(J11&gt;0,(VLOOKUP(J11,PremPoints,2)),0))</f>
        <v>0</v>
      </c>
      <c r="L11" s="15">
        <v>1</v>
      </c>
      <c r="M11" s="5">
        <f>(IF(L11&gt;0,(VLOOKUP(L11,PremPoints,2)),0))</f>
        <v>200</v>
      </c>
      <c r="N11" s="11"/>
      <c r="O11" s="19">
        <f>(IF(N11&gt;0,(VLOOKUP(N11,PremPoints,2)),0))</f>
        <v>0</v>
      </c>
    </row>
    <row r="12" spans="1:15" ht="12.75">
      <c r="A12" s="2">
        <v>9</v>
      </c>
      <c r="B12" s="2" t="s">
        <v>188</v>
      </c>
      <c r="C12" s="2" t="s">
        <v>88</v>
      </c>
      <c r="D12" s="2">
        <f aca="true" t="shared" si="7" ref="D12:D22">COUNTA(F12,H12,J12,L13,N13)</f>
        <v>2</v>
      </c>
      <c r="E12" s="4">
        <f t="shared" si="5"/>
        <v>175</v>
      </c>
      <c r="F12" s="10">
        <v>12</v>
      </c>
      <c r="G12" s="19">
        <f t="shared" si="0"/>
        <v>75</v>
      </c>
      <c r="H12" s="2">
        <v>8</v>
      </c>
      <c r="I12" s="5">
        <f t="shared" si="1"/>
        <v>100</v>
      </c>
      <c r="J12" s="23"/>
      <c r="K12" s="19">
        <f t="shared" si="2"/>
        <v>0</v>
      </c>
      <c r="L12" s="15"/>
      <c r="M12" s="5">
        <f t="shared" si="3"/>
        <v>0</v>
      </c>
      <c r="N12" s="11"/>
      <c r="O12" s="19">
        <f t="shared" si="4"/>
        <v>0</v>
      </c>
    </row>
    <row r="13" spans="1:15" ht="12.75">
      <c r="A13" s="2">
        <f t="shared" si="6"/>
        <v>10</v>
      </c>
      <c r="B13" s="2" t="s">
        <v>98</v>
      </c>
      <c r="C13" s="2" t="s">
        <v>99</v>
      </c>
      <c r="D13" s="2">
        <f t="shared" si="7"/>
        <v>1</v>
      </c>
      <c r="E13" s="4">
        <f t="shared" si="5"/>
        <v>175</v>
      </c>
      <c r="F13" s="10">
        <v>2</v>
      </c>
      <c r="G13" s="19">
        <f t="shared" si="0"/>
        <v>175</v>
      </c>
      <c r="H13" s="2"/>
      <c r="I13" s="5">
        <f t="shared" si="1"/>
        <v>0</v>
      </c>
      <c r="J13" s="23"/>
      <c r="K13" s="19">
        <f t="shared" si="2"/>
        <v>0</v>
      </c>
      <c r="L13" s="15"/>
      <c r="M13" s="5">
        <f t="shared" si="3"/>
        <v>0</v>
      </c>
      <c r="N13" s="11"/>
      <c r="O13" s="19">
        <f t="shared" si="4"/>
        <v>0</v>
      </c>
    </row>
    <row r="14" spans="1:15" ht="12.75">
      <c r="A14" s="2">
        <f t="shared" si="6"/>
        <v>11</v>
      </c>
      <c r="B14" s="2" t="s">
        <v>174</v>
      </c>
      <c r="C14" s="2" t="s">
        <v>104</v>
      </c>
      <c r="D14" s="2">
        <f t="shared" si="7"/>
        <v>1</v>
      </c>
      <c r="E14" s="4">
        <f t="shared" si="5"/>
        <v>130</v>
      </c>
      <c r="F14" s="10">
        <v>5</v>
      </c>
      <c r="G14" s="19">
        <f t="shared" si="0"/>
        <v>130</v>
      </c>
      <c r="H14" s="2"/>
      <c r="I14" s="5">
        <f t="shared" si="1"/>
        <v>0</v>
      </c>
      <c r="J14" s="23"/>
      <c r="K14" s="19">
        <f t="shared" si="2"/>
        <v>0</v>
      </c>
      <c r="L14" s="15"/>
      <c r="M14" s="5">
        <f t="shared" si="3"/>
        <v>0</v>
      </c>
      <c r="N14" s="11"/>
      <c r="O14" s="19">
        <f t="shared" si="4"/>
        <v>0</v>
      </c>
    </row>
    <row r="15" spans="1:15" ht="12.75">
      <c r="A15" s="2">
        <f t="shared" si="6"/>
        <v>12</v>
      </c>
      <c r="B15" s="2" t="s">
        <v>89</v>
      </c>
      <c r="C15" s="2" t="s">
        <v>90</v>
      </c>
      <c r="D15" s="2">
        <f t="shared" si="7"/>
        <v>1</v>
      </c>
      <c r="E15" s="4">
        <f t="shared" si="5"/>
        <v>120</v>
      </c>
      <c r="F15" s="11"/>
      <c r="G15" s="19">
        <f t="shared" si="0"/>
        <v>0</v>
      </c>
      <c r="H15" s="5">
        <v>6</v>
      </c>
      <c r="I15" s="5">
        <f t="shared" si="1"/>
        <v>120</v>
      </c>
      <c r="J15" s="23"/>
      <c r="K15" s="19">
        <f t="shared" si="2"/>
        <v>0</v>
      </c>
      <c r="L15" s="15"/>
      <c r="M15" s="5">
        <f t="shared" si="3"/>
        <v>0</v>
      </c>
      <c r="N15" s="11"/>
      <c r="O15" s="19">
        <f t="shared" si="4"/>
        <v>0</v>
      </c>
    </row>
    <row r="16" spans="1:15" ht="12.75">
      <c r="A16" s="2">
        <f t="shared" si="6"/>
        <v>13</v>
      </c>
      <c r="B16" s="2" t="s">
        <v>180</v>
      </c>
      <c r="C16" s="2" t="s">
        <v>181</v>
      </c>
      <c r="D16" s="2">
        <f t="shared" si="7"/>
        <v>1</v>
      </c>
      <c r="E16" s="4">
        <f t="shared" si="5"/>
        <v>115</v>
      </c>
      <c r="F16" s="10">
        <v>7</v>
      </c>
      <c r="G16" s="19">
        <f t="shared" si="0"/>
        <v>115</v>
      </c>
      <c r="H16" s="2"/>
      <c r="I16" s="5">
        <f t="shared" si="1"/>
        <v>0</v>
      </c>
      <c r="J16" s="23"/>
      <c r="K16" s="19">
        <f t="shared" si="2"/>
        <v>0</v>
      </c>
      <c r="L16" s="15"/>
      <c r="M16" s="5">
        <f t="shared" si="3"/>
        <v>0</v>
      </c>
      <c r="N16" s="11"/>
      <c r="O16" s="19">
        <f t="shared" si="4"/>
        <v>0</v>
      </c>
    </row>
    <row r="17" spans="1:15" ht="12.75">
      <c r="A17" s="2">
        <f t="shared" si="6"/>
        <v>14</v>
      </c>
      <c r="B17" s="2" t="s">
        <v>91</v>
      </c>
      <c r="C17" s="5" t="s">
        <v>92</v>
      </c>
      <c r="D17" s="2">
        <f t="shared" si="7"/>
        <v>1</v>
      </c>
      <c r="E17" s="4">
        <f t="shared" si="5"/>
        <v>100</v>
      </c>
      <c r="F17" s="11"/>
      <c r="G17" s="19">
        <f t="shared" si="0"/>
        <v>0</v>
      </c>
      <c r="H17" s="5">
        <v>8</v>
      </c>
      <c r="I17" s="5">
        <f t="shared" si="1"/>
        <v>100</v>
      </c>
      <c r="J17" s="23"/>
      <c r="K17" s="19">
        <f t="shared" si="2"/>
        <v>0</v>
      </c>
      <c r="L17" s="15"/>
      <c r="M17" s="5">
        <f t="shared" si="3"/>
        <v>0</v>
      </c>
      <c r="N17" s="11"/>
      <c r="O17" s="19">
        <f t="shared" si="4"/>
        <v>0</v>
      </c>
    </row>
    <row r="18" spans="1:15" ht="12.75">
      <c r="A18" s="2">
        <f t="shared" si="6"/>
        <v>15</v>
      </c>
      <c r="B18" s="2" t="s">
        <v>182</v>
      </c>
      <c r="C18" s="2" t="s">
        <v>183</v>
      </c>
      <c r="D18" s="2">
        <f t="shared" si="7"/>
        <v>1</v>
      </c>
      <c r="E18" s="4">
        <f t="shared" si="5"/>
        <v>100</v>
      </c>
      <c r="F18" s="10">
        <v>8</v>
      </c>
      <c r="G18" s="19">
        <f t="shared" si="0"/>
        <v>100</v>
      </c>
      <c r="H18" s="2"/>
      <c r="I18" s="5">
        <f t="shared" si="1"/>
        <v>0</v>
      </c>
      <c r="J18" s="23"/>
      <c r="K18" s="19">
        <f t="shared" si="2"/>
        <v>0</v>
      </c>
      <c r="L18" s="15"/>
      <c r="M18" s="5">
        <f t="shared" si="3"/>
        <v>0</v>
      </c>
      <c r="N18" s="11"/>
      <c r="O18" s="19">
        <f t="shared" si="4"/>
        <v>0</v>
      </c>
    </row>
    <row r="19" spans="1:15" ht="12.75">
      <c r="A19" s="2">
        <f t="shared" si="6"/>
        <v>16</v>
      </c>
      <c r="B19" s="2" t="s">
        <v>184</v>
      </c>
      <c r="C19" s="2" t="s">
        <v>185</v>
      </c>
      <c r="D19" s="2">
        <f t="shared" si="7"/>
        <v>1</v>
      </c>
      <c r="E19" s="4">
        <f t="shared" si="5"/>
        <v>95</v>
      </c>
      <c r="F19" s="10">
        <v>9</v>
      </c>
      <c r="G19" s="19">
        <f t="shared" si="0"/>
        <v>95</v>
      </c>
      <c r="H19" s="2"/>
      <c r="I19" s="5">
        <f t="shared" si="1"/>
        <v>0</v>
      </c>
      <c r="J19" s="23"/>
      <c r="K19" s="19">
        <f t="shared" si="2"/>
        <v>0</v>
      </c>
      <c r="L19" s="15"/>
      <c r="M19" s="5">
        <f t="shared" si="3"/>
        <v>0</v>
      </c>
      <c r="N19" s="11"/>
      <c r="O19" s="19">
        <f t="shared" si="4"/>
        <v>0</v>
      </c>
    </row>
    <row r="20" spans="1:15" ht="12.75">
      <c r="A20" s="2">
        <f t="shared" si="6"/>
        <v>17</v>
      </c>
      <c r="B20" s="2" t="s">
        <v>93</v>
      </c>
      <c r="C20" s="2" t="s">
        <v>94</v>
      </c>
      <c r="D20" s="2">
        <f t="shared" si="7"/>
        <v>1</v>
      </c>
      <c r="E20" s="4">
        <f t="shared" si="5"/>
        <v>90</v>
      </c>
      <c r="F20" s="11"/>
      <c r="G20" s="19">
        <f t="shared" si="0"/>
        <v>0</v>
      </c>
      <c r="H20" s="5">
        <v>10</v>
      </c>
      <c r="I20" s="5">
        <f t="shared" si="1"/>
        <v>90</v>
      </c>
      <c r="J20" s="23"/>
      <c r="K20" s="19">
        <f t="shared" si="2"/>
        <v>0</v>
      </c>
      <c r="L20" s="15"/>
      <c r="M20" s="5">
        <f t="shared" si="3"/>
        <v>0</v>
      </c>
      <c r="N20" s="11"/>
      <c r="O20" s="19">
        <f t="shared" si="4"/>
        <v>0</v>
      </c>
    </row>
    <row r="21" spans="1:15" ht="12.75">
      <c r="A21" s="2">
        <f t="shared" si="6"/>
        <v>18</v>
      </c>
      <c r="B21" s="2" t="s">
        <v>186</v>
      </c>
      <c r="C21" s="2" t="s">
        <v>252</v>
      </c>
      <c r="D21" s="2">
        <f t="shared" si="7"/>
        <v>1</v>
      </c>
      <c r="E21" s="4">
        <f t="shared" si="5"/>
        <v>90</v>
      </c>
      <c r="F21" s="10">
        <v>10</v>
      </c>
      <c r="G21" s="19">
        <f t="shared" si="0"/>
        <v>90</v>
      </c>
      <c r="H21" s="2"/>
      <c r="I21" s="5">
        <f t="shared" si="1"/>
        <v>0</v>
      </c>
      <c r="J21" s="23"/>
      <c r="K21" s="19">
        <f t="shared" si="2"/>
        <v>0</v>
      </c>
      <c r="L21" s="15"/>
      <c r="M21" s="5">
        <f t="shared" si="3"/>
        <v>0</v>
      </c>
      <c r="N21" s="11"/>
      <c r="O21" s="19">
        <f t="shared" si="4"/>
        <v>0</v>
      </c>
    </row>
    <row r="22" spans="1:15" ht="12.75">
      <c r="A22" s="2">
        <f t="shared" si="6"/>
        <v>19</v>
      </c>
      <c r="B22" s="2" t="s">
        <v>187</v>
      </c>
      <c r="C22" s="2" t="s">
        <v>181</v>
      </c>
      <c r="D22" s="2">
        <f t="shared" si="7"/>
        <v>1</v>
      </c>
      <c r="E22" s="4">
        <f t="shared" si="5"/>
        <v>85</v>
      </c>
      <c r="F22" s="10">
        <v>11</v>
      </c>
      <c r="G22" s="19">
        <f t="shared" si="0"/>
        <v>85</v>
      </c>
      <c r="H22" s="2"/>
      <c r="I22" s="5">
        <f t="shared" si="1"/>
        <v>0</v>
      </c>
      <c r="J22" s="23"/>
      <c r="K22" s="19">
        <f t="shared" si="2"/>
        <v>0</v>
      </c>
      <c r="L22" s="15"/>
      <c r="M22" s="5">
        <f t="shared" si="3"/>
        <v>0</v>
      </c>
      <c r="N22" s="11"/>
      <c r="O22" s="19">
        <f t="shared" si="4"/>
        <v>0</v>
      </c>
    </row>
    <row r="23" spans="1:15" ht="12.75">
      <c r="A23" s="2">
        <f t="shared" si="6"/>
        <v>20</v>
      </c>
      <c r="B23" s="2" t="s">
        <v>189</v>
      </c>
      <c r="C23" s="2" t="s">
        <v>190</v>
      </c>
      <c r="D23" s="2">
        <f>COUNTA(F23,H23,J23,#REF!,#REF!)</f>
        <v>3</v>
      </c>
      <c r="E23" s="4">
        <f t="shared" si="5"/>
        <v>71</v>
      </c>
      <c r="F23" s="10">
        <v>13</v>
      </c>
      <c r="G23" s="19">
        <f t="shared" si="0"/>
        <v>71</v>
      </c>
      <c r="H23" s="2"/>
      <c r="I23" s="5">
        <f t="shared" si="1"/>
        <v>0</v>
      </c>
      <c r="J23" s="23"/>
      <c r="K23" s="19">
        <f t="shared" si="2"/>
        <v>0</v>
      </c>
      <c r="L23" s="15"/>
      <c r="M23" s="5">
        <f t="shared" si="3"/>
        <v>0</v>
      </c>
      <c r="N23" s="11"/>
      <c r="O23" s="19">
        <f t="shared" si="4"/>
        <v>0</v>
      </c>
    </row>
    <row r="24" spans="1:15" ht="12.75">
      <c r="A24" s="2">
        <v>21</v>
      </c>
      <c r="B24" s="2" t="s">
        <v>61</v>
      </c>
      <c r="C24" s="2" t="s">
        <v>62</v>
      </c>
      <c r="D24" s="2">
        <f>COUNTA(F24,H24,J24,L25,N25)</f>
        <v>1</v>
      </c>
      <c r="E24" s="4">
        <f t="shared" si="5"/>
        <v>64</v>
      </c>
      <c r="F24" s="10">
        <v>16</v>
      </c>
      <c r="G24" s="19">
        <f t="shared" si="0"/>
        <v>64</v>
      </c>
      <c r="H24" s="2"/>
      <c r="I24" s="5">
        <f t="shared" si="1"/>
        <v>0</v>
      </c>
      <c r="J24" s="23"/>
      <c r="K24" s="19">
        <f t="shared" si="2"/>
        <v>0</v>
      </c>
      <c r="L24" s="15"/>
      <c r="M24" s="5">
        <f t="shared" si="3"/>
        <v>0</v>
      </c>
      <c r="N24" s="11"/>
      <c r="O24" s="19">
        <f>(IF(N25&gt;0,(VLOOKUP(N25,PremPoints,2)),0))</f>
        <v>0</v>
      </c>
    </row>
    <row r="25" spans="1:15" ht="12.75">
      <c r="A25" s="2">
        <v>22</v>
      </c>
      <c r="B25" s="2" t="s">
        <v>63</v>
      </c>
      <c r="C25" s="2" t="s">
        <v>257</v>
      </c>
      <c r="D25" s="2">
        <f>COUNTA(F25,H25,J25,L26,N26)</f>
        <v>1</v>
      </c>
      <c r="E25" s="4">
        <f t="shared" si="5"/>
        <v>62</v>
      </c>
      <c r="F25" s="10">
        <v>17</v>
      </c>
      <c r="G25" s="19">
        <f t="shared" si="0"/>
        <v>62</v>
      </c>
      <c r="H25" s="2"/>
      <c r="I25" s="5">
        <f t="shared" si="1"/>
        <v>0</v>
      </c>
      <c r="J25" s="23"/>
      <c r="K25" s="19">
        <f t="shared" si="2"/>
        <v>0</v>
      </c>
      <c r="L25" s="15"/>
      <c r="M25" s="5">
        <f t="shared" si="3"/>
        <v>0</v>
      </c>
      <c r="N25" s="11"/>
      <c r="O25" s="19">
        <f>(IF(N26&gt;0,(VLOOKUP(N26,PremPoints,2)),0))</f>
        <v>0</v>
      </c>
    </row>
    <row r="26" spans="1:14" ht="12.75">
      <c r="A26" s="5">
        <v>23</v>
      </c>
      <c r="B26" s="5" t="s">
        <v>17</v>
      </c>
      <c r="C26" s="5" t="s">
        <v>283</v>
      </c>
      <c r="D26" s="5">
        <v>1</v>
      </c>
      <c r="E26" s="5">
        <v>140</v>
      </c>
      <c r="H26" s="5">
        <v>4</v>
      </c>
      <c r="L26" s="15"/>
      <c r="M26" s="5">
        <f t="shared" si="3"/>
        <v>0</v>
      </c>
      <c r="N26" s="11"/>
    </row>
  </sheetData>
  <sheetProtection/>
  <mergeCells count="6">
    <mergeCell ref="A1:B1"/>
    <mergeCell ref="F1:G1"/>
    <mergeCell ref="H1:I1"/>
    <mergeCell ref="J1:K1"/>
    <mergeCell ref="L1:M1"/>
    <mergeCell ref="N1:O1"/>
  </mergeCells>
  <conditionalFormatting sqref="I5 I7:I10 M5:M10 M12:M26 I12:I25">
    <cfRule type="cellIs" priority="11" dxfId="3" operator="equal" stopIfTrue="1">
      <formula>0</formula>
    </cfRule>
  </conditionalFormatting>
  <conditionalFormatting sqref="G5 K5 K7:K10 G7:G10 O5:O10 G12:G25 K12:K25 O12:O25">
    <cfRule type="cellIs" priority="14" dxfId="0" operator="equal" stopIfTrue="1">
      <formula>0</formula>
    </cfRule>
  </conditionalFormatting>
  <conditionalFormatting sqref="I6">
    <cfRule type="cellIs" priority="6" dxfId="3" operator="equal" stopIfTrue="1">
      <formula>0</formula>
    </cfRule>
  </conditionalFormatting>
  <conditionalFormatting sqref="K6 G6">
    <cfRule type="cellIs" priority="7" dxfId="0" operator="equal" stopIfTrue="1">
      <formula>0</formula>
    </cfRule>
  </conditionalFormatting>
  <conditionalFormatting sqref="I4">
    <cfRule type="cellIs" priority="4" dxfId="3" operator="equal" stopIfTrue="1">
      <formula>0</formula>
    </cfRule>
  </conditionalFormatting>
  <conditionalFormatting sqref="M4">
    <cfRule type="cellIs" priority="3" dxfId="3" operator="equal" stopIfTrue="1">
      <formula>0</formula>
    </cfRule>
  </conditionalFormatting>
  <conditionalFormatting sqref="O4 G4 K4">
    <cfRule type="cellIs" priority="5" dxfId="0" operator="equal" stopIfTrue="1">
      <formula>0</formula>
    </cfRule>
  </conditionalFormatting>
  <conditionalFormatting sqref="M11 I11">
    <cfRule type="cellIs" priority="1" dxfId="3" operator="equal" stopIfTrue="1">
      <formula>0</formula>
    </cfRule>
  </conditionalFormatting>
  <conditionalFormatting sqref="O11 G11 K11">
    <cfRule type="cellIs" priority="2" dxfId="0" operator="equal" stopIfTrue="1">
      <formula>0</formula>
    </cfRule>
  </conditionalFormatting>
  <printOptions gridLines="1"/>
  <pageMargins left="0.7500000000000001" right="0.7500000000000001" top="1" bottom="1" header="0.5" footer="0.5"/>
  <pageSetup fitToHeight="0" fitToWidth="1" horizontalDpi="600" verticalDpi="600" orientation="landscape" scale="70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="79" zoomScaleNormal="79" zoomScalePageLayoutView="0" workbookViewId="0" topLeftCell="B1">
      <selection activeCell="E14" sqref="E14"/>
    </sheetView>
  </sheetViews>
  <sheetFormatPr defaultColWidth="7.7109375" defaultRowHeight="12.75"/>
  <cols>
    <col min="1" max="1" width="6.7109375" style="5" customWidth="1"/>
    <col min="2" max="2" width="25.8515625" style="5" customWidth="1"/>
    <col min="3" max="3" width="34.7109375" style="5" customWidth="1"/>
    <col min="4" max="4" width="10.7109375" style="5" customWidth="1"/>
    <col min="5" max="5" width="12.28125" style="5" customWidth="1"/>
    <col min="6" max="6" width="12.140625" style="5" customWidth="1"/>
    <col min="7" max="7" width="9.421875" style="5" customWidth="1"/>
    <col min="8" max="8" width="5.7109375" style="5" bestFit="1" customWidth="1"/>
    <col min="9" max="9" width="10.28125" style="5" customWidth="1"/>
    <col min="10" max="10" width="7.7109375" style="5" customWidth="1"/>
    <col min="11" max="11" width="8.28125" style="5" customWidth="1"/>
    <col min="12" max="16384" width="7.7109375" style="5" customWidth="1"/>
  </cols>
  <sheetData>
    <row r="1" spans="1:15" ht="36.75" customHeight="1">
      <c r="A1" s="28" t="s">
        <v>166</v>
      </c>
      <c r="B1" s="28"/>
      <c r="C1" s="18" t="s">
        <v>75</v>
      </c>
      <c r="F1" s="29" t="s">
        <v>44</v>
      </c>
      <c r="G1" s="30"/>
      <c r="H1" s="31" t="s">
        <v>8</v>
      </c>
      <c r="I1" s="31"/>
      <c r="J1" s="32" t="s">
        <v>46</v>
      </c>
      <c r="K1" s="32"/>
      <c r="L1" s="33" t="s">
        <v>47</v>
      </c>
      <c r="M1" s="33"/>
      <c r="N1" s="32" t="s">
        <v>48</v>
      </c>
      <c r="O1" s="32"/>
    </row>
    <row r="2" spans="1:15" ht="38.25">
      <c r="A2" s="1" t="s">
        <v>66</v>
      </c>
      <c r="B2" s="1" t="s">
        <v>67</v>
      </c>
      <c r="C2" s="1" t="s">
        <v>68</v>
      </c>
      <c r="D2" s="1" t="s">
        <v>69</v>
      </c>
      <c r="E2" s="1" t="s">
        <v>149</v>
      </c>
      <c r="F2" s="9" t="s">
        <v>4</v>
      </c>
      <c r="G2" s="9" t="s">
        <v>70</v>
      </c>
      <c r="H2" s="1" t="s">
        <v>6</v>
      </c>
      <c r="I2" s="1" t="s">
        <v>70</v>
      </c>
      <c r="J2" s="16" t="s">
        <v>49</v>
      </c>
      <c r="K2" s="16" t="s">
        <v>50</v>
      </c>
      <c r="L2" s="17" t="s">
        <v>49</v>
      </c>
      <c r="M2" s="17" t="s">
        <v>50</v>
      </c>
      <c r="N2" s="16" t="s">
        <v>49</v>
      </c>
      <c r="O2" s="16" t="s">
        <v>50</v>
      </c>
    </row>
    <row r="3" spans="1:15" ht="15" customHeight="1">
      <c r="A3" s="2">
        <v>1</v>
      </c>
      <c r="B3" s="2" t="s">
        <v>275</v>
      </c>
      <c r="C3" s="2" t="s">
        <v>252</v>
      </c>
      <c r="D3" s="2">
        <v>1</v>
      </c>
      <c r="E3" s="2">
        <v>775</v>
      </c>
      <c r="F3" s="10">
        <v>1</v>
      </c>
      <c r="G3" s="11">
        <f aca="true" t="shared" si="0" ref="G3:G8">IF(F3&gt;0,(VLOOKUP(F3,PremPoints,2)),0)</f>
        <v>200</v>
      </c>
      <c r="H3" s="5">
        <v>2</v>
      </c>
      <c r="I3" s="5">
        <f aca="true" t="shared" si="1" ref="I3:I8">IF(H3&gt;0,(VLOOKUP(H3,PremPoints,2)),0)</f>
        <v>175</v>
      </c>
      <c r="J3" s="11">
        <v>1</v>
      </c>
      <c r="K3" s="11">
        <f aca="true" t="shared" si="2" ref="K3:K8">IF(J3&gt;0,(VLOOKUP(J3,PremPoints,2)),0)</f>
        <v>200</v>
      </c>
      <c r="L3" s="15">
        <v>1</v>
      </c>
      <c r="M3" s="15">
        <v>200</v>
      </c>
      <c r="N3" s="11">
        <v>1</v>
      </c>
      <c r="O3" s="11">
        <f aca="true" t="shared" si="3" ref="O3:O8">IF(N3&gt;0,VLOOKUP(N3,PremPoints,2)," ")</f>
        <v>200</v>
      </c>
    </row>
    <row r="4" spans="1:15" ht="12.75">
      <c r="A4" s="5">
        <f>A3+1</f>
        <v>2</v>
      </c>
      <c r="B4" s="5" t="s">
        <v>37</v>
      </c>
      <c r="C4" s="5" t="s">
        <v>38</v>
      </c>
      <c r="D4" s="5">
        <v>1</v>
      </c>
      <c r="E4" s="2">
        <v>375</v>
      </c>
      <c r="F4" s="11"/>
      <c r="G4" s="11">
        <f t="shared" si="0"/>
        <v>0</v>
      </c>
      <c r="H4" s="5">
        <v>1</v>
      </c>
      <c r="I4" s="5">
        <f t="shared" si="1"/>
        <v>200</v>
      </c>
      <c r="J4" s="23">
        <v>2</v>
      </c>
      <c r="K4" s="11">
        <f t="shared" si="2"/>
        <v>175</v>
      </c>
      <c r="L4" s="15"/>
      <c r="M4" s="15" t="str">
        <f>IF(L4&gt;0,VLOOKUP(L4,PremPoints,2)," ")</f>
        <v> </v>
      </c>
      <c r="N4" s="11"/>
      <c r="O4" s="11" t="str">
        <f t="shared" si="3"/>
        <v> </v>
      </c>
    </row>
    <row r="5" spans="1:15" ht="12.75">
      <c r="A5" s="5">
        <f>A4+1</f>
        <v>3</v>
      </c>
      <c r="B5" s="5" t="s">
        <v>41</v>
      </c>
      <c r="C5" s="5" t="s">
        <v>192</v>
      </c>
      <c r="D5" s="5">
        <v>1</v>
      </c>
      <c r="E5" s="2">
        <v>285</v>
      </c>
      <c r="F5" s="11"/>
      <c r="G5" s="11">
        <f>IF(F5&gt;0,(VLOOKUP(F5,PremPoints,2)),0)</f>
        <v>0</v>
      </c>
      <c r="H5" s="5">
        <v>5</v>
      </c>
      <c r="I5" s="5">
        <f>IF(H5&gt;0,(VLOOKUP(H5,PremPoints,2)),0)</f>
        <v>130</v>
      </c>
      <c r="J5" s="23">
        <v>3</v>
      </c>
      <c r="K5" s="11">
        <f>IF(J5&gt;0,(VLOOKUP(J5,PremPoints,2)),0)</f>
        <v>155</v>
      </c>
      <c r="L5" s="15"/>
      <c r="M5" s="15" t="str">
        <f>IF(L5&gt;0,VLOOKUP(L5,PremPoints,2)," ")</f>
        <v> </v>
      </c>
      <c r="N5" s="11"/>
      <c r="O5" s="11" t="str">
        <f>IF(N5&gt;0,VLOOKUP(N5,PremPoints,2)," ")</f>
        <v> </v>
      </c>
    </row>
    <row r="6" spans="1:15" ht="12.75">
      <c r="A6" s="5">
        <f>A5+1</f>
        <v>4</v>
      </c>
      <c r="B6" s="5" t="s">
        <v>39</v>
      </c>
      <c r="C6" s="5" t="s">
        <v>252</v>
      </c>
      <c r="D6" s="5">
        <v>1</v>
      </c>
      <c r="E6" s="2">
        <f>G6+I6</f>
        <v>155</v>
      </c>
      <c r="F6" s="11"/>
      <c r="G6" s="11">
        <f t="shared" si="0"/>
        <v>0</v>
      </c>
      <c r="H6" s="5">
        <v>3</v>
      </c>
      <c r="I6" s="5">
        <f t="shared" si="1"/>
        <v>155</v>
      </c>
      <c r="J6" s="11"/>
      <c r="K6" s="11"/>
      <c r="L6" s="15"/>
      <c r="M6" s="15" t="str">
        <f>IF(L6&gt;0,VLOOKUP(L6,PremPoints,2)," ")</f>
        <v> </v>
      </c>
      <c r="N6" s="11"/>
      <c r="O6" s="11" t="str">
        <f t="shared" si="3"/>
        <v> </v>
      </c>
    </row>
    <row r="7" spans="1:15" ht="12.75">
      <c r="A7" s="5">
        <f>A6+1</f>
        <v>5</v>
      </c>
      <c r="B7" s="5" t="s">
        <v>40</v>
      </c>
      <c r="C7" s="5" t="s">
        <v>252</v>
      </c>
      <c r="D7" s="5">
        <v>1</v>
      </c>
      <c r="E7" s="2">
        <f>G7+I7</f>
        <v>140</v>
      </c>
      <c r="F7" s="11"/>
      <c r="G7" s="11">
        <f t="shared" si="0"/>
        <v>0</v>
      </c>
      <c r="H7" s="5">
        <v>4</v>
      </c>
      <c r="I7" s="5">
        <f t="shared" si="1"/>
        <v>140</v>
      </c>
      <c r="J7" s="11"/>
      <c r="K7" s="11">
        <f t="shared" si="2"/>
        <v>0</v>
      </c>
      <c r="L7" s="15"/>
      <c r="M7" s="15" t="str">
        <f>IF(L7&gt;0,VLOOKUP(L7,PremPoints,2)," ")</f>
        <v> </v>
      </c>
      <c r="N7" s="11"/>
      <c r="O7" s="11" t="str">
        <f t="shared" si="3"/>
        <v> </v>
      </c>
    </row>
    <row r="8" spans="1:15" ht="12.75">
      <c r="A8" s="5">
        <v>6</v>
      </c>
      <c r="B8" s="5" t="s">
        <v>193</v>
      </c>
      <c r="C8" s="5" t="s">
        <v>194</v>
      </c>
      <c r="D8" s="5">
        <v>1</v>
      </c>
      <c r="E8" s="2">
        <f>G8+I8</f>
        <v>120</v>
      </c>
      <c r="F8" s="11"/>
      <c r="G8" s="11">
        <f t="shared" si="0"/>
        <v>0</v>
      </c>
      <c r="H8" s="5">
        <v>6</v>
      </c>
      <c r="I8" s="5">
        <f t="shared" si="1"/>
        <v>120</v>
      </c>
      <c r="J8" s="11"/>
      <c r="K8" s="11">
        <f t="shared" si="2"/>
        <v>0</v>
      </c>
      <c r="L8" s="15"/>
      <c r="M8" s="15" t="str">
        <f>IF(L8&gt;0,VLOOKUP(L8,PremPoints,2)," ")</f>
        <v> </v>
      </c>
      <c r="N8" s="11"/>
      <c r="O8" s="11" t="str">
        <f t="shared" si="3"/>
        <v> </v>
      </c>
    </row>
  </sheetData>
  <sheetProtection/>
  <mergeCells count="6">
    <mergeCell ref="A1:B1"/>
    <mergeCell ref="F1:G1"/>
    <mergeCell ref="H1:I1"/>
    <mergeCell ref="J1:K1"/>
    <mergeCell ref="L1:M1"/>
    <mergeCell ref="N1:O1"/>
  </mergeCells>
  <conditionalFormatting sqref="G3:G4 K3:K4 O3:O4 O6:O8 K6:K8 G6:G8">
    <cfRule type="cellIs" priority="2" dxfId="0" operator="equal" stopIfTrue="1">
      <formula>0</formula>
    </cfRule>
  </conditionalFormatting>
  <conditionalFormatting sqref="O5 K5 G5">
    <cfRule type="cellIs" priority="1" dxfId="0" operator="equal" stopIfTrue="1">
      <formula>0</formula>
    </cfRule>
  </conditionalFormatting>
  <printOptions gridLines="1"/>
  <pageMargins left="0.7500000000000001" right="0.7500000000000001" top="1" bottom="1" header="0.5" footer="0.5"/>
  <pageSetup fitToHeight="0" fitToWidth="1" horizontalDpi="600" verticalDpi="600" orientation="landscape" scale="70" r:id="rId1"/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="77" zoomScaleNormal="77" zoomScalePageLayoutView="0" workbookViewId="0" topLeftCell="A1">
      <selection activeCell="B20" sqref="B20"/>
    </sheetView>
  </sheetViews>
  <sheetFormatPr defaultColWidth="7.7109375" defaultRowHeight="12.75"/>
  <cols>
    <col min="1" max="1" width="6.7109375" style="5" customWidth="1"/>
    <col min="2" max="2" width="25.8515625" style="5" customWidth="1"/>
    <col min="3" max="3" width="34.7109375" style="5" customWidth="1"/>
    <col min="4" max="4" width="10.7109375" style="5" customWidth="1"/>
    <col min="5" max="5" width="12.28125" style="5" customWidth="1"/>
    <col min="6" max="6" width="7.7109375" style="5" customWidth="1"/>
    <col min="7" max="7" width="9.421875" style="5" customWidth="1"/>
    <col min="8" max="8" width="11.140625" style="5" customWidth="1"/>
    <col min="9" max="9" width="10.28125" style="5" customWidth="1"/>
    <col min="10" max="10" width="7.7109375" style="5" customWidth="1"/>
    <col min="11" max="11" width="8.28125" style="5" customWidth="1"/>
    <col min="12" max="16384" width="7.7109375" style="5" customWidth="1"/>
  </cols>
  <sheetData>
    <row r="1" spans="1:15" ht="36.75" customHeight="1">
      <c r="A1" s="28" t="s">
        <v>166</v>
      </c>
      <c r="B1" s="28"/>
      <c r="C1" s="18" t="s">
        <v>74</v>
      </c>
      <c r="F1" s="29" t="s">
        <v>43</v>
      </c>
      <c r="G1" s="30"/>
      <c r="H1" s="31" t="s">
        <v>7</v>
      </c>
      <c r="I1" s="31"/>
      <c r="J1" s="32" t="s">
        <v>51</v>
      </c>
      <c r="K1" s="32"/>
      <c r="L1" s="33" t="s">
        <v>52</v>
      </c>
      <c r="M1" s="33"/>
      <c r="N1" s="32" t="s">
        <v>48</v>
      </c>
      <c r="O1" s="32"/>
    </row>
    <row r="2" spans="1:15" ht="38.25">
      <c r="A2" s="1" t="s">
        <v>66</v>
      </c>
      <c r="B2" s="1" t="s">
        <v>67</v>
      </c>
      <c r="C2" s="1" t="s">
        <v>68</v>
      </c>
      <c r="D2" s="1" t="s">
        <v>69</v>
      </c>
      <c r="E2" s="1" t="s">
        <v>149</v>
      </c>
      <c r="F2" s="9" t="s">
        <v>195</v>
      </c>
      <c r="G2" s="9" t="s">
        <v>70</v>
      </c>
      <c r="H2" s="1" t="s">
        <v>195</v>
      </c>
      <c r="I2" s="1" t="s">
        <v>70</v>
      </c>
      <c r="J2" s="16" t="s">
        <v>45</v>
      </c>
      <c r="K2" s="16" t="s">
        <v>196</v>
      </c>
      <c r="L2" s="17" t="s">
        <v>45</v>
      </c>
      <c r="M2" s="17" t="s">
        <v>196</v>
      </c>
      <c r="N2" s="16" t="s">
        <v>45</v>
      </c>
      <c r="O2" s="16" t="s">
        <v>196</v>
      </c>
    </row>
    <row r="3" spans="1:15" ht="12.75">
      <c r="A3" s="2">
        <v>1</v>
      </c>
      <c r="B3" s="5" t="s">
        <v>142</v>
      </c>
      <c r="C3" s="5" t="s">
        <v>204</v>
      </c>
      <c r="D3" s="5">
        <v>1</v>
      </c>
      <c r="E3" s="2">
        <v>520</v>
      </c>
      <c r="F3" s="11" t="s">
        <v>12</v>
      </c>
      <c r="G3" s="11">
        <f>VLOOKUP(F3,PremPoints,2)</f>
        <v>0</v>
      </c>
      <c r="H3" s="2">
        <v>6</v>
      </c>
      <c r="I3" s="5">
        <f>VLOOKUP(H3,PremPoints,2)</f>
        <v>120</v>
      </c>
      <c r="J3" s="11">
        <v>1</v>
      </c>
      <c r="K3" s="11">
        <f>IF(J3&gt;0,VLOOKUP(J3,PremPoints,2)," ")</f>
        <v>200</v>
      </c>
      <c r="L3" s="15"/>
      <c r="M3" s="15" t="str">
        <f>IF(L3&gt;0,VLOOKUP(L3,PremPoints,2)," ")</f>
        <v> </v>
      </c>
      <c r="N3" s="11">
        <v>1</v>
      </c>
      <c r="O3" s="11">
        <f>IF(N3&gt;0,VLOOKUP(N3,PremPoints,2)," ")</f>
        <v>200</v>
      </c>
    </row>
    <row r="4" spans="1:15" ht="12.75">
      <c r="A4" s="2">
        <v>2</v>
      </c>
      <c r="B4" s="2" t="s">
        <v>177</v>
      </c>
      <c r="C4" s="2" t="s">
        <v>65</v>
      </c>
      <c r="D4" s="2">
        <v>1</v>
      </c>
      <c r="E4" s="2">
        <v>455</v>
      </c>
      <c r="F4" s="10">
        <v>2</v>
      </c>
      <c r="G4" s="11">
        <f aca="true" t="shared" si="0" ref="G4:G18">VLOOKUP(F4,PremPoints,2)</f>
        <v>175</v>
      </c>
      <c r="H4" s="2">
        <v>4</v>
      </c>
      <c r="I4" s="5">
        <f aca="true" t="shared" si="1" ref="I4:I16">VLOOKUP(H4,PremPoints,2)</f>
        <v>140</v>
      </c>
      <c r="J4" s="11">
        <v>4</v>
      </c>
      <c r="K4" s="11">
        <f>IF(J4&gt;0,VLOOKUP(J4,PremPoints,2)," ")</f>
        <v>140</v>
      </c>
      <c r="L4" s="15"/>
      <c r="M4" s="15" t="str">
        <f>IF(L4&gt;0,VLOOKUP(L4,PremPoints,2)," ")</f>
        <v> </v>
      </c>
      <c r="N4" s="11"/>
      <c r="O4" s="11" t="str">
        <f aca="true" t="shared" si="2" ref="O4:O18">IF(N4&gt;0,VLOOKUP(N4,PremPoints,2)," ")</f>
        <v> </v>
      </c>
    </row>
    <row r="5" spans="1:15" ht="12.75">
      <c r="A5" s="2">
        <v>3</v>
      </c>
      <c r="B5" s="5" t="s">
        <v>78</v>
      </c>
      <c r="C5" s="5" t="s">
        <v>79</v>
      </c>
      <c r="D5" s="5">
        <v>1</v>
      </c>
      <c r="E5" s="2">
        <v>250</v>
      </c>
      <c r="F5" s="11" t="s">
        <v>12</v>
      </c>
      <c r="G5" s="11">
        <f>VLOOKUP(F5,PremPoints,2)</f>
        <v>0</v>
      </c>
      <c r="H5" s="2">
        <v>12</v>
      </c>
      <c r="I5" s="5">
        <f>VLOOKUP(H5,PremPoints,2)</f>
        <v>75</v>
      </c>
      <c r="J5" s="11">
        <v>2</v>
      </c>
      <c r="K5" s="11">
        <f>IF(J5&gt;0,VLOOKUP(J5,PremPoints,2)," ")</f>
        <v>175</v>
      </c>
      <c r="L5" s="15"/>
      <c r="M5" s="15" t="str">
        <f>IF(L5&gt;0,VLOOKUP(L5,PremPoints,2)," ")</f>
        <v> </v>
      </c>
      <c r="N5" s="11"/>
      <c r="O5" s="11" t="str">
        <f>IF(N5&gt;0,VLOOKUP(N5,PremPoints,2)," ")</f>
        <v> </v>
      </c>
    </row>
    <row r="6" spans="1:15" ht="12.75">
      <c r="A6" s="2">
        <v>4</v>
      </c>
      <c r="B6" s="5" t="s">
        <v>77</v>
      </c>
      <c r="C6" s="5" t="s">
        <v>147</v>
      </c>
      <c r="D6" s="5">
        <v>1</v>
      </c>
      <c r="E6" s="2">
        <v>240</v>
      </c>
      <c r="F6" s="11" t="s">
        <v>12</v>
      </c>
      <c r="G6" s="11">
        <f>VLOOKUP(F6,PremPoints,2)</f>
        <v>0</v>
      </c>
      <c r="H6" s="2">
        <v>11</v>
      </c>
      <c r="I6" s="5">
        <f>VLOOKUP(H6,PremPoints,2)</f>
        <v>85</v>
      </c>
      <c r="J6" s="11">
        <v>3</v>
      </c>
      <c r="K6" s="11">
        <f>IF(J6&gt;0,VLOOKUP(J6,PremPoints,2)," ")</f>
        <v>155</v>
      </c>
      <c r="L6" s="15"/>
      <c r="M6" s="15" t="str">
        <f>IF(L6&gt;0,VLOOKUP(L6,PremPoints,2)," ")</f>
        <v> </v>
      </c>
      <c r="N6" s="11"/>
      <c r="O6" s="11" t="str">
        <f>IF(N6&gt;0,VLOOKUP(N6,PremPoints,2)," ")</f>
        <v> </v>
      </c>
    </row>
    <row r="7" spans="1:15" ht="12.75">
      <c r="A7" s="2">
        <v>5</v>
      </c>
      <c r="B7" s="5" t="s">
        <v>76</v>
      </c>
      <c r="C7" s="5" t="s">
        <v>147</v>
      </c>
      <c r="D7" s="5">
        <v>1</v>
      </c>
      <c r="E7" s="2">
        <v>220</v>
      </c>
      <c r="F7" s="11" t="s">
        <v>12</v>
      </c>
      <c r="G7" s="11">
        <f>VLOOKUP(F7,PremPoints,2)</f>
        <v>0</v>
      </c>
      <c r="H7" s="2">
        <v>10</v>
      </c>
      <c r="I7" s="5">
        <f>VLOOKUP(H7,PremPoints,2)</f>
        <v>90</v>
      </c>
      <c r="J7" s="11">
        <v>5</v>
      </c>
      <c r="K7" s="11">
        <f>IF(J7&gt;0,VLOOKUP(J7,PremPoints,2)," ")</f>
        <v>130</v>
      </c>
      <c r="L7" s="15"/>
      <c r="M7" s="15" t="str">
        <f>IF(L7&gt;0,VLOOKUP(L7,PremPoints,2)," ")</f>
        <v> </v>
      </c>
      <c r="N7" s="11"/>
      <c r="O7" s="11" t="str">
        <f>IF(N7&gt;0,VLOOKUP(N7,PremPoints,2)," ")</f>
        <v> </v>
      </c>
    </row>
    <row r="8" spans="1:15" ht="12.75">
      <c r="A8" s="2">
        <v>6</v>
      </c>
      <c r="B8" s="5" t="s">
        <v>285</v>
      </c>
      <c r="C8" s="5" t="s">
        <v>65</v>
      </c>
      <c r="D8" s="5">
        <v>1</v>
      </c>
      <c r="E8" s="2">
        <v>200</v>
      </c>
      <c r="F8" s="11"/>
      <c r="G8" s="11"/>
      <c r="H8" s="2"/>
      <c r="J8" s="11"/>
      <c r="K8" s="11"/>
      <c r="L8" s="15">
        <v>1</v>
      </c>
      <c r="M8" s="15">
        <v>200</v>
      </c>
      <c r="N8" s="11"/>
      <c r="O8" s="11"/>
    </row>
    <row r="9" spans="1:15" ht="12.75">
      <c r="A9" s="2">
        <v>7</v>
      </c>
      <c r="B9" s="2" t="s">
        <v>64</v>
      </c>
      <c r="C9" s="2" t="s">
        <v>261</v>
      </c>
      <c r="D9" s="2">
        <v>1</v>
      </c>
      <c r="E9" s="2">
        <f aca="true" t="shared" si="3" ref="E9:E18">G9+I9</f>
        <v>200</v>
      </c>
      <c r="F9" s="10">
        <v>1</v>
      </c>
      <c r="G9" s="11">
        <f t="shared" si="0"/>
        <v>200</v>
      </c>
      <c r="H9" s="2" t="s">
        <v>200</v>
      </c>
      <c r="I9" s="5">
        <f t="shared" si="1"/>
        <v>0</v>
      </c>
      <c r="J9" s="11"/>
      <c r="K9" s="11" t="str">
        <f aca="true" t="shared" si="4" ref="K9:M18">IF(J9&gt;0,VLOOKUP(J9,PremPoints,2)," ")</f>
        <v> </v>
      </c>
      <c r="L9" s="15"/>
      <c r="M9" s="15" t="str">
        <f t="shared" si="4"/>
        <v> </v>
      </c>
      <c r="N9" s="11"/>
      <c r="O9" s="11" t="str">
        <f t="shared" si="2"/>
        <v> </v>
      </c>
    </row>
    <row r="10" spans="1:15" ht="12.75">
      <c r="A10" s="2">
        <f aca="true" t="shared" si="5" ref="A10:A16">A9+1</f>
        <v>8</v>
      </c>
      <c r="B10" s="5" t="s">
        <v>198</v>
      </c>
      <c r="C10" s="5" t="s">
        <v>197</v>
      </c>
      <c r="D10" s="5">
        <v>1</v>
      </c>
      <c r="E10" s="2">
        <f t="shared" si="3"/>
        <v>200</v>
      </c>
      <c r="F10" s="11" t="s">
        <v>200</v>
      </c>
      <c r="G10" s="11">
        <f t="shared" si="0"/>
        <v>0</v>
      </c>
      <c r="H10" s="2">
        <v>1</v>
      </c>
      <c r="I10" s="5">
        <f t="shared" si="1"/>
        <v>200</v>
      </c>
      <c r="J10" s="11"/>
      <c r="K10" s="11" t="str">
        <f t="shared" si="4"/>
        <v> </v>
      </c>
      <c r="L10" s="15"/>
      <c r="M10" s="15" t="str">
        <f t="shared" si="4"/>
        <v> </v>
      </c>
      <c r="N10" s="11"/>
      <c r="O10" s="11" t="str">
        <f t="shared" si="2"/>
        <v> </v>
      </c>
    </row>
    <row r="11" spans="1:15" ht="12.75">
      <c r="A11" s="2">
        <f t="shared" si="5"/>
        <v>9</v>
      </c>
      <c r="B11" s="5" t="s">
        <v>203</v>
      </c>
      <c r="C11" s="5" t="s">
        <v>159</v>
      </c>
      <c r="D11" s="5">
        <v>1</v>
      </c>
      <c r="E11" s="2">
        <f t="shared" si="3"/>
        <v>175</v>
      </c>
      <c r="F11" s="11" t="s">
        <v>200</v>
      </c>
      <c r="G11" s="11">
        <f t="shared" si="0"/>
        <v>0</v>
      </c>
      <c r="H11" s="2">
        <v>2</v>
      </c>
      <c r="I11" s="5">
        <f t="shared" si="1"/>
        <v>175</v>
      </c>
      <c r="J11" s="11"/>
      <c r="K11" s="11" t="str">
        <f t="shared" si="4"/>
        <v> </v>
      </c>
      <c r="L11" s="15"/>
      <c r="M11" s="15" t="str">
        <f t="shared" si="4"/>
        <v> </v>
      </c>
      <c r="N11" s="11"/>
      <c r="O11" s="11" t="str">
        <f t="shared" si="2"/>
        <v> </v>
      </c>
    </row>
    <row r="12" spans="1:15" ht="12.75">
      <c r="A12" s="2">
        <f t="shared" si="5"/>
        <v>10</v>
      </c>
      <c r="B12" s="5" t="s">
        <v>10</v>
      </c>
      <c r="C12" s="5" t="s">
        <v>139</v>
      </c>
      <c r="D12" s="5">
        <v>1</v>
      </c>
      <c r="E12" s="2">
        <f t="shared" si="3"/>
        <v>155</v>
      </c>
      <c r="F12" s="11" t="s">
        <v>200</v>
      </c>
      <c r="G12" s="11">
        <f t="shared" si="0"/>
        <v>0</v>
      </c>
      <c r="H12" s="2">
        <v>3</v>
      </c>
      <c r="I12" s="5">
        <f t="shared" si="1"/>
        <v>155</v>
      </c>
      <c r="J12" s="11"/>
      <c r="K12" s="11" t="str">
        <f t="shared" si="4"/>
        <v> </v>
      </c>
      <c r="L12" s="15"/>
      <c r="M12" s="15" t="str">
        <f t="shared" si="4"/>
        <v> </v>
      </c>
      <c r="N12" s="11"/>
      <c r="O12" s="11" t="str">
        <f t="shared" si="2"/>
        <v> </v>
      </c>
    </row>
    <row r="13" spans="1:15" ht="12.75">
      <c r="A13" s="2">
        <f t="shared" si="5"/>
        <v>11</v>
      </c>
      <c r="B13" s="5" t="s">
        <v>140</v>
      </c>
      <c r="C13" s="5" t="s">
        <v>141</v>
      </c>
      <c r="D13" s="5">
        <v>1</v>
      </c>
      <c r="E13" s="2">
        <f t="shared" si="3"/>
        <v>130</v>
      </c>
      <c r="F13" s="11" t="s">
        <v>200</v>
      </c>
      <c r="G13" s="11">
        <f t="shared" si="0"/>
        <v>0</v>
      </c>
      <c r="H13" s="2">
        <v>5</v>
      </c>
      <c r="I13" s="5">
        <f t="shared" si="1"/>
        <v>130</v>
      </c>
      <c r="J13" s="11"/>
      <c r="K13" s="11" t="str">
        <f t="shared" si="4"/>
        <v> </v>
      </c>
      <c r="L13" s="15"/>
      <c r="M13" s="15" t="str">
        <f t="shared" si="4"/>
        <v> </v>
      </c>
      <c r="N13" s="11"/>
      <c r="O13" s="11" t="str">
        <f t="shared" si="2"/>
        <v> </v>
      </c>
    </row>
    <row r="14" spans="1:15" ht="12.75">
      <c r="A14" s="2">
        <v>12</v>
      </c>
      <c r="B14" s="5" t="s">
        <v>143</v>
      </c>
      <c r="D14" s="5">
        <v>1</v>
      </c>
      <c r="E14" s="2">
        <f t="shared" si="3"/>
        <v>115</v>
      </c>
      <c r="F14" s="11" t="s">
        <v>144</v>
      </c>
      <c r="G14" s="11">
        <f t="shared" si="0"/>
        <v>0</v>
      </c>
      <c r="H14" s="2">
        <v>7</v>
      </c>
      <c r="I14" s="5">
        <f t="shared" si="1"/>
        <v>115</v>
      </c>
      <c r="J14" s="11"/>
      <c r="K14" s="11" t="str">
        <f t="shared" si="4"/>
        <v> </v>
      </c>
      <c r="L14" s="15"/>
      <c r="M14" s="15" t="str">
        <f t="shared" si="4"/>
        <v> </v>
      </c>
      <c r="N14" s="11"/>
      <c r="O14" s="11" t="str">
        <f t="shared" si="2"/>
        <v> </v>
      </c>
    </row>
    <row r="15" spans="1:15" ht="12.75">
      <c r="A15" s="2">
        <f t="shared" si="5"/>
        <v>13</v>
      </c>
      <c r="B15" s="5" t="s">
        <v>145</v>
      </c>
      <c r="D15" s="5">
        <v>1</v>
      </c>
      <c r="E15" s="2">
        <f t="shared" si="3"/>
        <v>100</v>
      </c>
      <c r="F15" s="11" t="s">
        <v>12</v>
      </c>
      <c r="G15" s="11">
        <f t="shared" si="0"/>
        <v>0</v>
      </c>
      <c r="H15" s="2">
        <v>8</v>
      </c>
      <c r="I15" s="5">
        <f t="shared" si="1"/>
        <v>100</v>
      </c>
      <c r="J15" s="11"/>
      <c r="K15" s="11" t="str">
        <f t="shared" si="4"/>
        <v> </v>
      </c>
      <c r="L15" s="15"/>
      <c r="M15" s="15" t="str">
        <f t="shared" si="4"/>
        <v> </v>
      </c>
      <c r="N15" s="11"/>
      <c r="O15" s="11" t="str">
        <f t="shared" si="2"/>
        <v> </v>
      </c>
    </row>
    <row r="16" spans="1:15" ht="12.75">
      <c r="A16" s="2">
        <f t="shared" si="5"/>
        <v>14</v>
      </c>
      <c r="B16" s="5" t="s">
        <v>146</v>
      </c>
      <c r="C16" s="5" t="s">
        <v>147</v>
      </c>
      <c r="D16" s="5">
        <v>1</v>
      </c>
      <c r="E16" s="2">
        <f t="shared" si="3"/>
        <v>95</v>
      </c>
      <c r="F16" s="11" t="s">
        <v>200</v>
      </c>
      <c r="G16" s="11">
        <f t="shared" si="0"/>
        <v>0</v>
      </c>
      <c r="H16" s="2">
        <v>9</v>
      </c>
      <c r="I16" s="5">
        <f t="shared" si="1"/>
        <v>95</v>
      </c>
      <c r="J16" s="11"/>
      <c r="K16" s="11" t="str">
        <f t="shared" si="4"/>
        <v> </v>
      </c>
      <c r="L16" s="15"/>
      <c r="M16" s="15" t="str">
        <f t="shared" si="4"/>
        <v> </v>
      </c>
      <c r="N16" s="11"/>
      <c r="O16" s="11" t="str">
        <f t="shared" si="2"/>
        <v> </v>
      </c>
    </row>
    <row r="17" spans="1:15" ht="12.75">
      <c r="A17" s="2">
        <v>15</v>
      </c>
      <c r="B17" s="5" t="s">
        <v>80</v>
      </c>
      <c r="C17" s="5" t="s">
        <v>81</v>
      </c>
      <c r="D17" s="5">
        <v>1</v>
      </c>
      <c r="E17" s="2">
        <f t="shared" si="3"/>
        <v>0</v>
      </c>
      <c r="F17" s="11" t="s">
        <v>200</v>
      </c>
      <c r="G17" s="11">
        <f t="shared" si="0"/>
        <v>0</v>
      </c>
      <c r="H17" s="2" t="s">
        <v>82</v>
      </c>
      <c r="I17" s="5">
        <v>0</v>
      </c>
      <c r="J17" s="11"/>
      <c r="K17" s="11" t="str">
        <f t="shared" si="4"/>
        <v> </v>
      </c>
      <c r="L17" s="15"/>
      <c r="M17" s="15" t="str">
        <f t="shared" si="4"/>
        <v> </v>
      </c>
      <c r="N17" s="11"/>
      <c r="O17" s="11" t="str">
        <f t="shared" si="2"/>
        <v> </v>
      </c>
    </row>
    <row r="18" spans="1:15" ht="12.75">
      <c r="A18" s="2">
        <v>16</v>
      </c>
      <c r="B18" s="5" t="s">
        <v>83</v>
      </c>
      <c r="C18" s="5" t="s">
        <v>84</v>
      </c>
      <c r="D18" s="5">
        <v>1</v>
      </c>
      <c r="E18" s="2">
        <f t="shared" si="3"/>
        <v>0</v>
      </c>
      <c r="F18" s="11" t="s">
        <v>200</v>
      </c>
      <c r="G18" s="11">
        <f t="shared" si="0"/>
        <v>0</v>
      </c>
      <c r="H18" s="2" t="s">
        <v>82</v>
      </c>
      <c r="I18" s="5">
        <v>0</v>
      </c>
      <c r="J18" s="11"/>
      <c r="K18" s="11" t="str">
        <f t="shared" si="4"/>
        <v> </v>
      </c>
      <c r="L18" s="15"/>
      <c r="M18" s="15" t="str">
        <f t="shared" si="4"/>
        <v> </v>
      </c>
      <c r="N18" s="11"/>
      <c r="O18" s="11" t="str">
        <f t="shared" si="2"/>
        <v> </v>
      </c>
    </row>
  </sheetData>
  <sheetProtection/>
  <mergeCells count="6">
    <mergeCell ref="A1:B1"/>
    <mergeCell ref="F1:G1"/>
    <mergeCell ref="H1:I1"/>
    <mergeCell ref="J1:K1"/>
    <mergeCell ref="L1:M1"/>
    <mergeCell ref="N1:O1"/>
  </mergeCells>
  <printOptions gridLines="1"/>
  <pageMargins left="0.7500000000000001" right="0.7500000000000001" top="1" bottom="1" header="0.5" footer="0.5"/>
  <pageSetup fitToHeight="0" fitToWidth="1" horizontalDpi="600" verticalDpi="600" orientation="landscape" scale="70" r:id="rId1"/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1"/>
  <sheetViews>
    <sheetView zoomScalePageLayoutView="0" workbookViewId="0" topLeftCell="A37">
      <selection activeCell="C28" sqref="C28"/>
    </sheetView>
  </sheetViews>
  <sheetFormatPr defaultColWidth="8.8515625" defaultRowHeight="12.75"/>
  <sheetData>
    <row r="1" spans="1:2" ht="15">
      <c r="A1" s="6" t="s">
        <v>119</v>
      </c>
      <c r="B1" s="6" t="s">
        <v>196</v>
      </c>
    </row>
    <row r="2" spans="1:2" ht="12.75">
      <c r="A2" s="5">
        <v>1</v>
      </c>
      <c r="B2" s="5">
        <v>200</v>
      </c>
    </row>
    <row r="3" spans="1:2" ht="12.75">
      <c r="A3" s="5">
        <f>A2+1</f>
        <v>2</v>
      </c>
      <c r="B3" s="5">
        <v>175</v>
      </c>
    </row>
    <row r="4" spans="1:2" ht="12.75">
      <c r="A4" s="5">
        <f aca="true" t="shared" si="0" ref="A4:A55">A3+1</f>
        <v>3</v>
      </c>
      <c r="B4" s="5">
        <v>155</v>
      </c>
    </row>
    <row r="5" spans="1:2" ht="12.75">
      <c r="A5" s="5">
        <f t="shared" si="0"/>
        <v>4</v>
      </c>
      <c r="B5" s="5">
        <v>140</v>
      </c>
    </row>
    <row r="6" spans="1:2" ht="12.75">
      <c r="A6" s="5">
        <f t="shared" si="0"/>
        <v>5</v>
      </c>
      <c r="B6" s="5">
        <v>130</v>
      </c>
    </row>
    <row r="7" spans="1:2" ht="12.75">
      <c r="A7" s="5">
        <f t="shared" si="0"/>
        <v>6</v>
      </c>
      <c r="B7" s="5">
        <v>120</v>
      </c>
    </row>
    <row r="8" spans="1:2" ht="12.75">
      <c r="A8" s="5">
        <f t="shared" si="0"/>
        <v>7</v>
      </c>
      <c r="B8" s="5">
        <v>115</v>
      </c>
    </row>
    <row r="9" spans="1:2" ht="12.75">
      <c r="A9" s="5">
        <f t="shared" si="0"/>
        <v>8</v>
      </c>
      <c r="B9" s="5">
        <v>100</v>
      </c>
    </row>
    <row r="10" spans="1:2" ht="12.75">
      <c r="A10" s="5">
        <f t="shared" si="0"/>
        <v>9</v>
      </c>
      <c r="B10" s="5">
        <v>95</v>
      </c>
    </row>
    <row r="11" spans="1:2" ht="12.75">
      <c r="A11" s="5">
        <f t="shared" si="0"/>
        <v>10</v>
      </c>
      <c r="B11" s="5">
        <v>90</v>
      </c>
    </row>
    <row r="12" spans="1:2" ht="15">
      <c r="A12" s="5">
        <f t="shared" si="0"/>
        <v>11</v>
      </c>
      <c r="B12" s="6">
        <v>85</v>
      </c>
    </row>
    <row r="13" spans="1:2" ht="12.75">
      <c r="A13" s="5">
        <f t="shared" si="0"/>
        <v>12</v>
      </c>
      <c r="B13" s="5">
        <v>75</v>
      </c>
    </row>
    <row r="14" spans="1:2" ht="12.75">
      <c r="A14" s="5">
        <f t="shared" si="0"/>
        <v>13</v>
      </c>
      <c r="B14" s="5">
        <v>71</v>
      </c>
    </row>
    <row r="15" spans="1:2" ht="12.75">
      <c r="A15" s="5">
        <f t="shared" si="0"/>
        <v>14</v>
      </c>
      <c r="B15" s="5">
        <v>69</v>
      </c>
    </row>
    <row r="16" spans="1:2" ht="12.75">
      <c r="A16" s="5">
        <f t="shared" si="0"/>
        <v>15</v>
      </c>
      <c r="B16" s="5">
        <v>66</v>
      </c>
    </row>
    <row r="17" spans="1:2" ht="12.75">
      <c r="A17" s="5">
        <f t="shared" si="0"/>
        <v>16</v>
      </c>
      <c r="B17" s="5">
        <v>64</v>
      </c>
    </row>
    <row r="18" spans="1:2" ht="12.75">
      <c r="A18" s="5">
        <f t="shared" si="0"/>
        <v>17</v>
      </c>
      <c r="B18" s="5">
        <v>62</v>
      </c>
    </row>
    <row r="19" spans="1:2" ht="12.75">
      <c r="A19" s="5">
        <f t="shared" si="0"/>
        <v>18</v>
      </c>
      <c r="B19" s="5">
        <v>60</v>
      </c>
    </row>
    <row r="20" spans="1:2" ht="12.75">
      <c r="A20" s="5">
        <f t="shared" si="0"/>
        <v>19</v>
      </c>
      <c r="B20" s="5">
        <v>58</v>
      </c>
    </row>
    <row r="21" spans="1:2" ht="12.75">
      <c r="A21" s="5">
        <f t="shared" si="0"/>
        <v>20</v>
      </c>
      <c r="B21" s="5">
        <v>56</v>
      </c>
    </row>
    <row r="22" spans="1:2" ht="12.75">
      <c r="A22" s="5">
        <f t="shared" si="0"/>
        <v>21</v>
      </c>
      <c r="B22" s="5">
        <v>54</v>
      </c>
    </row>
    <row r="23" spans="1:2" ht="12.75">
      <c r="A23" s="5">
        <f t="shared" si="0"/>
        <v>22</v>
      </c>
      <c r="B23" s="5">
        <v>52</v>
      </c>
    </row>
    <row r="24" spans="1:2" ht="12.75">
      <c r="A24" s="5">
        <f t="shared" si="0"/>
        <v>23</v>
      </c>
      <c r="B24" s="5">
        <v>50</v>
      </c>
    </row>
    <row r="25" spans="1:2" ht="12.75">
      <c r="A25" s="5">
        <f t="shared" si="0"/>
        <v>24</v>
      </c>
      <c r="B25" s="5">
        <v>49</v>
      </c>
    </row>
    <row r="26" spans="1:2" ht="12.75">
      <c r="A26" s="5">
        <f t="shared" si="0"/>
        <v>25</v>
      </c>
      <c r="B26" s="5">
        <v>48</v>
      </c>
    </row>
    <row r="27" spans="1:2" ht="12.75">
      <c r="A27" s="5">
        <f t="shared" si="0"/>
        <v>26</v>
      </c>
      <c r="B27" s="5">
        <v>47</v>
      </c>
    </row>
    <row r="28" spans="1:2" ht="12.75">
      <c r="A28" s="5">
        <f t="shared" si="0"/>
        <v>27</v>
      </c>
      <c r="B28" s="5">
        <v>46</v>
      </c>
    </row>
    <row r="29" spans="1:2" ht="12.75">
      <c r="A29" s="5">
        <f t="shared" si="0"/>
        <v>28</v>
      </c>
      <c r="B29" s="5">
        <v>45</v>
      </c>
    </row>
    <row r="30" spans="1:2" ht="12.75">
      <c r="A30" s="5">
        <f t="shared" si="0"/>
        <v>29</v>
      </c>
      <c r="B30" s="5">
        <v>44</v>
      </c>
    </row>
    <row r="31" spans="1:2" ht="12.75">
      <c r="A31" s="5">
        <f t="shared" si="0"/>
        <v>30</v>
      </c>
      <c r="B31" s="5">
        <v>43</v>
      </c>
    </row>
    <row r="32" spans="1:2" ht="12.75">
      <c r="A32" s="5">
        <f t="shared" si="0"/>
        <v>31</v>
      </c>
      <c r="B32" s="5">
        <v>42</v>
      </c>
    </row>
    <row r="33" spans="1:2" ht="12.75">
      <c r="A33" s="5">
        <f t="shared" si="0"/>
        <v>32</v>
      </c>
      <c r="B33" s="5">
        <v>41</v>
      </c>
    </row>
    <row r="34" spans="1:2" ht="12.75">
      <c r="A34" s="5">
        <f t="shared" si="0"/>
        <v>33</v>
      </c>
      <c r="B34" s="5">
        <v>40</v>
      </c>
    </row>
    <row r="35" spans="1:2" ht="12.75">
      <c r="A35" s="5">
        <f t="shared" si="0"/>
        <v>34</v>
      </c>
      <c r="B35" s="5">
        <v>39</v>
      </c>
    </row>
    <row r="36" spans="1:2" ht="12.75">
      <c r="A36" s="5">
        <f t="shared" si="0"/>
        <v>35</v>
      </c>
      <c r="B36" s="5">
        <v>38</v>
      </c>
    </row>
    <row r="37" spans="1:2" ht="12.75">
      <c r="A37" s="5">
        <f t="shared" si="0"/>
        <v>36</v>
      </c>
      <c r="B37" s="5">
        <v>37</v>
      </c>
    </row>
    <row r="38" spans="1:2" ht="12.75">
      <c r="A38" s="5">
        <f t="shared" si="0"/>
        <v>37</v>
      </c>
      <c r="B38" s="5">
        <v>36</v>
      </c>
    </row>
    <row r="39" spans="1:2" ht="12.75">
      <c r="A39" s="5">
        <f t="shared" si="0"/>
        <v>38</v>
      </c>
      <c r="B39" s="5">
        <v>35</v>
      </c>
    </row>
    <row r="40" spans="1:2" ht="12.75">
      <c r="A40" s="5">
        <f t="shared" si="0"/>
        <v>39</v>
      </c>
      <c r="B40" s="5">
        <v>34</v>
      </c>
    </row>
    <row r="41" spans="1:2" ht="12.75">
      <c r="A41" s="5">
        <f t="shared" si="0"/>
        <v>40</v>
      </c>
      <c r="B41" s="5">
        <v>33</v>
      </c>
    </row>
    <row r="42" spans="1:2" ht="12.75">
      <c r="A42" s="5">
        <f t="shared" si="0"/>
        <v>41</v>
      </c>
      <c r="B42" s="5">
        <v>32</v>
      </c>
    </row>
    <row r="43" spans="1:2" ht="12.75">
      <c r="A43" s="5">
        <f t="shared" si="0"/>
        <v>42</v>
      </c>
      <c r="B43" s="5">
        <v>31</v>
      </c>
    </row>
    <row r="44" spans="1:2" ht="12.75">
      <c r="A44" s="5">
        <f t="shared" si="0"/>
        <v>43</v>
      </c>
      <c r="B44" s="5">
        <v>30</v>
      </c>
    </row>
    <row r="45" spans="1:2" ht="12.75">
      <c r="A45" s="5">
        <f t="shared" si="0"/>
        <v>44</v>
      </c>
      <c r="B45" s="5">
        <v>29</v>
      </c>
    </row>
    <row r="46" spans="1:2" ht="12.75">
      <c r="A46" s="5">
        <f t="shared" si="0"/>
        <v>45</v>
      </c>
      <c r="B46" s="5">
        <v>28</v>
      </c>
    </row>
    <row r="47" spans="1:2" ht="12.75">
      <c r="A47" s="5">
        <f t="shared" si="0"/>
        <v>46</v>
      </c>
      <c r="B47" s="5">
        <v>27</v>
      </c>
    </row>
    <row r="48" spans="1:2" ht="12.75">
      <c r="A48" s="5">
        <f t="shared" si="0"/>
        <v>47</v>
      </c>
      <c r="B48" s="5">
        <v>26</v>
      </c>
    </row>
    <row r="49" spans="1:2" ht="12.75">
      <c r="A49" s="5">
        <f t="shared" si="0"/>
        <v>48</v>
      </c>
      <c r="B49" s="5">
        <v>25</v>
      </c>
    </row>
    <row r="50" spans="1:2" ht="12.75">
      <c r="A50" s="5">
        <f t="shared" si="0"/>
        <v>49</v>
      </c>
      <c r="B50" s="5">
        <v>24</v>
      </c>
    </row>
    <row r="51" spans="1:2" ht="12.75">
      <c r="A51" s="5">
        <f t="shared" si="0"/>
        <v>50</v>
      </c>
      <c r="B51" s="5">
        <v>23</v>
      </c>
    </row>
    <row r="52" spans="1:2" ht="12.75">
      <c r="A52" s="5">
        <f t="shared" si="0"/>
        <v>51</v>
      </c>
      <c r="B52" s="5">
        <v>22</v>
      </c>
    </row>
    <row r="53" spans="1:2" ht="12.75">
      <c r="A53" s="5">
        <f t="shared" si="0"/>
        <v>52</v>
      </c>
      <c r="B53" s="5">
        <v>21</v>
      </c>
    </row>
    <row r="54" spans="1:2" ht="12.75">
      <c r="A54" s="5">
        <f t="shared" si="0"/>
        <v>53</v>
      </c>
      <c r="B54" s="5">
        <v>20</v>
      </c>
    </row>
    <row r="55" spans="1:2" ht="12.75">
      <c r="A55" s="5">
        <f t="shared" si="0"/>
        <v>54</v>
      </c>
      <c r="B55" s="5">
        <v>19</v>
      </c>
    </row>
    <row r="56" spans="1:2" ht="12.75">
      <c r="A56" s="5">
        <f>A55+1</f>
        <v>55</v>
      </c>
      <c r="B56" s="5">
        <v>18</v>
      </c>
    </row>
    <row r="57" spans="1:2" ht="12.75">
      <c r="A57" s="5" t="s">
        <v>120</v>
      </c>
      <c r="B57" s="5">
        <v>0</v>
      </c>
    </row>
    <row r="58" spans="1:2" ht="12.75">
      <c r="A58" s="5" t="s">
        <v>118</v>
      </c>
      <c r="B58" s="5">
        <v>0</v>
      </c>
    </row>
    <row r="59" spans="1:2" ht="12.75">
      <c r="A59" s="5" t="s">
        <v>121</v>
      </c>
      <c r="B59" s="5">
        <v>0</v>
      </c>
    </row>
    <row r="60" spans="1:2" ht="12.75">
      <c r="A60" s="5" t="s">
        <v>151</v>
      </c>
      <c r="B60" s="5">
        <v>0</v>
      </c>
    </row>
    <row r="61" ht="12.75">
      <c r="A61" s="5"/>
    </row>
  </sheetData>
  <sheetProtection/>
  <printOptions gridLines="1"/>
  <pageMargins left="0.7500000000000001" right="0.7500000000000001" top="1" bottom="1" header="0.5" footer="0.5"/>
  <pageSetup fitToHeight="0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Race Results</dc:title>
  <dc:subject/>
  <dc:creator>nicoled</dc:creator>
  <cp:keywords/>
  <dc:description>Created with evss.pl</dc:description>
  <cp:lastModifiedBy>User</cp:lastModifiedBy>
  <cp:lastPrinted>2014-07-12T17:12:16Z</cp:lastPrinted>
  <dcterms:created xsi:type="dcterms:W3CDTF">2014-04-27T06:27:43Z</dcterms:created>
  <dcterms:modified xsi:type="dcterms:W3CDTF">2014-07-14T23:29:07Z</dcterms:modified>
  <cp:category/>
  <cp:version/>
  <cp:contentType/>
  <cp:contentStatus/>
</cp:coreProperties>
</file>